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" windowWidth="19322" windowHeight="7593" firstSheet="2" activeTab="2"/>
  </bookViews>
  <sheets>
    <sheet name="Списък Приложения" sheetId="1" state="hidden" r:id="rId1"/>
    <sheet name="1.Прил 1_Обобщено" sheetId="2" state="hidden" r:id="rId2"/>
    <sheet name="2.Прил 2_ГД" sheetId="3" r:id="rId3"/>
    <sheet name="3.Прил 2_НД" sheetId="4" state="hidden" r:id="rId4"/>
    <sheet name="4.Прил 3_НД-съдии" sheetId="5" state="hidden" r:id="rId5"/>
    <sheet name="5.Прил 3_Върнати НД" sheetId="6" state="hidden" r:id="rId6"/>
    <sheet name="6.Прил 3_ГДиАД-съдии" sheetId="7" state="hidden" r:id="rId7"/>
    <sheet name="7.Прил 3_Върнати ГД" sheetId="8" state="hidden" r:id="rId8"/>
    <sheet name="8.Прил 3_върнати АД" sheetId="9" state="hidden" r:id="rId9"/>
  </sheets>
  <definedNames/>
  <calcPr fullCalcOnLoad="1"/>
</workbook>
</file>

<file path=xl/sharedStrings.xml><?xml version="1.0" encoding="utf-8"?>
<sst xmlns="http://schemas.openxmlformats.org/spreadsheetml/2006/main" count="1087" uniqueCount="635">
  <si>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</si>
  <si>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</si>
  <si>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</si>
  <si>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</si>
  <si>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</si>
  <si>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</si>
  <si>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</si>
  <si>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</si>
  <si>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</si>
  <si>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</si>
  <si>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</si>
  <si>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</si>
  <si>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</si>
  <si>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</si>
  <si>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</si>
  <si>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</si>
  <si>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</si>
  <si>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</si>
  <si>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</si>
  <si>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</si>
  <si>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</si>
  <si>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</si>
  <si>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</si>
  <si>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</si>
  <si>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</si>
  <si>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</si>
  <si>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</si>
  <si>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</si>
  <si>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</si>
  <si>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</si>
  <si>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</si>
  <si>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</si>
  <si>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</si>
  <si>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</si>
  <si>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</si>
  <si>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</si>
  <si>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</si>
  <si>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</si>
  <si>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</si>
  <si>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</si>
  <si>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</si>
  <si>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</si>
  <si>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</si>
  <si>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</si>
  <si>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</si>
  <si>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</si>
  <si>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</si>
  <si>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</si>
  <si>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</si>
  <si>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</si>
  <si>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</si>
  <si>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</si>
  <si>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</si>
  <si>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</si>
  <si>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</si>
  <si>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</si>
  <si>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</si>
  <si>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</si>
  <si>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</si>
  <si>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</si>
  <si>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</si>
  <si>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</si>
  <si>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</si>
  <si>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</si>
  <si>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</si>
  <si>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</si>
  <si>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</si>
  <si>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</si>
  <si>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</si>
  <si>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</si>
  <si>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</si>
  <si>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</si>
  <si>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</si>
  <si>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</si>
  <si>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</si>
  <si>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</si>
  <si>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</si>
  <si>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</si>
  <si>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</si>
  <si>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</si>
  <si>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</si>
  <si>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</si>
  <si>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</si>
  <si>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</si>
  <si>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</si>
  <si>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</si>
  <si>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</si>
  <si>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</si>
  <si>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</si>
  <si>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</si>
  <si>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</si>
  <si>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</si>
  <si>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</si>
  <si>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</si>
  <si>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</si>
  <si>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</si>
  <si>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</si>
  <si>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</si>
  <si>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</si>
  <si>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</si>
  <si>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</si>
  <si>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</si>
  <si>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</si>
  <si>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</si>
  <si>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</si>
  <si>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</si>
  <si>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</si>
  <si>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</si>
  <si>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</si>
  <si>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</si>
  <si>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</si>
  <si>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</si>
  <si>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</si>
  <si>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</si>
  <si>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</si>
  <si>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</si>
  <si>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</si>
  <si>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</si>
  <si>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</si>
  <si>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</si>
  <si>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</si>
  <si>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</si>
  <si>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</si>
  <si>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</si>
  <si>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</si>
  <si>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</si>
  <si>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</si>
  <si>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</si>
  <si>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</si>
  <si>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</si>
  <si>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</si>
  <si>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</si>
  <si>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</si>
  <si>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</si>
  <si>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</si>
  <si>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</si>
  <si>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</si>
  <si>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</si>
  <si>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</si>
  <si>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</si>
  <si>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</si>
  <si>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</si>
  <si>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</si>
  <si>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</si>
  <si>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</si>
  <si>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</si>
  <si>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</si>
  <si>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</si>
  <si>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</si>
  <si>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</si>
  <si>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</si>
  <si>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</si>
  <si>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</si>
  <si>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</si>
  <si>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</si>
  <si>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</si>
  <si>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</si>
  <si>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</si>
  <si>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</si>
  <si>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</si>
  <si>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</si>
  <si>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</si>
  <si>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</si>
  <si>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</si>
  <si>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</si>
  <si>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</si>
  <si>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</si>
  <si>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</si>
  <si>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</si>
  <si>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</si>
  <si>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</si>
  <si>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</si>
  <si>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</si>
  <si>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</si>
  <si>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</si>
  <si>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</si>
  <si>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</si>
  <si>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</si>
  <si>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</si>
  <si>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</si>
  <si>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</si>
  <si>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</si>
  <si>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</si>
  <si>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</si>
  <si>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</si>
  <si>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</si>
  <si>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</si>
  <si>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</si>
  <si>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</si>
  <si>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</si>
  <si>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</si>
  <si>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</si>
  <si>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</si>
  <si>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</si>
  <si>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</si>
  <si>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</si>
  <si>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</si>
  <si>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</si>
  <si>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</si>
  <si>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</si>
  <si>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</si>
  <si>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</si>
  <si>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</si>
  <si>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</si>
  <si>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</si>
  <si>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</si>
  <si>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</si>
  <si>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</si>
  <si>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</si>
  <si>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</si>
  <si>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</si>
  <si>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</si>
  <si>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</si>
  <si>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</si>
  <si>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</si>
  <si>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</si>
  <si>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</si>
  <si>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</si>
  <si>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</si>
  <si>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</si>
  <si>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</si>
  <si>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</si>
  <si>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</si>
  <si>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</si>
  <si>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</si>
  <si>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</si>
  <si>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</si>
  <si>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</si>
  <si>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</si>
  <si>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</si>
  <si>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</si>
  <si>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</si>
  <si>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</si>
  <si>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</si>
  <si>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</si>
  <si>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</si>
  <si>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</si>
  <si>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</si>
  <si>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</si>
  <si>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</si>
  <si>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</si>
  <si>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</si>
  <si>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</si>
  <si>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</si>
  <si>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</si>
  <si>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</si>
  <si>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</si>
  <si>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</si>
  <si>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</si>
  <si>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</si>
  <si>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</si>
  <si>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</si>
  <si>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</si>
  <si>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</si>
  <si>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</si>
  <si>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</si>
  <si>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</si>
  <si>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</si>
  <si>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</si>
  <si>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</si>
  <si>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</si>
  <si>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</si>
  <si>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</si>
  <si>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</si>
  <si>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</si>
  <si>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</si>
  <si>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</si>
  <si>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</si>
  <si>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</si>
  <si>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</si>
  <si>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</si>
  <si>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</si>
  <si>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</si>
  <si>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</si>
  <si>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</si>
  <si>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</si>
  <si>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</si>
  <si>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</si>
  <si>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</si>
  <si>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</si>
  <si>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</si>
  <si>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</si>
  <si>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</si>
  <si>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</si>
  <si>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</si>
  <si>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</si>
  <si>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</si>
  <si>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</si>
  <si>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</si>
  <si>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</si>
  <si>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</si>
  <si>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</si>
  <si>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</si>
  <si>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</si>
  <si>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</si>
  <si>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</si>
  <si>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</si>
  <si>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</si>
  <si>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</si>
  <si>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</si>
  <si>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</si>
  <si>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</si>
  <si>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</si>
  <si>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</si>
  <si>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</si>
  <si>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</si>
  <si>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</si>
  <si>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</si>
  <si>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</si>
  <si>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</si>
  <si>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</si>
  <si>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</si>
  <si>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</si>
  <si>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</si>
  <si>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</si>
  <si>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</si>
  <si>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</si>
  <si>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</si>
  <si>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</si>
  <si>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</si>
  <si>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</si>
  <si>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</si>
  <si>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</si>
  <si>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</si>
  <si>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</si>
  <si>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</si>
  <si>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</si>
  <si>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</si>
  <si>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</si>
  <si>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</si>
  <si>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</si>
  <si>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</si>
  <si>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</si>
  <si>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</si>
  <si>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</si>
  <si>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</si>
  <si>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</si>
  <si>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</si>
  <si>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</si>
  <si>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</si>
  <si>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</si>
  <si>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</si>
  <si>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</si>
  <si>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</si>
  <si>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</si>
  <si>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</si>
  <si>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</si>
  <si>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</si>
  <si>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</si>
  <si>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</si>
  <si>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</si>
  <si>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</si>
  <si>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</si>
  <si>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</si>
  <si>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</si>
  <si>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</si>
  <si>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</si>
  <si>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</si>
  <si>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</si>
  <si>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</si>
  <si>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</si>
  <si>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</si>
  <si>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</si>
  <si>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</si>
  <si>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</si>
  <si>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</si>
  <si>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</si>
  <si>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</si>
  <si>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</si>
  <si>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</si>
  <si>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</si>
  <si>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</si>
  <si>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</si>
  <si>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</si>
  <si>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</si>
  <si>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</si>
  <si>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</si>
  <si>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</si>
  <si>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</si>
  <si>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</si>
  <si>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</si>
  <si>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</si>
  <si>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</si>
  <si>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</si>
  <si>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</si>
  <si>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</si>
  <si>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</si>
  <si>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</si>
  <si>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</si>
  <si>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</si>
  <si>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</si>
  <si>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</si>
  <si>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</si>
  <si>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</si>
  <si>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</si>
  <si>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</si>
  <si>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</si>
  <si>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</si>
  <si>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</si>
  <si>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</si>
  <si>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</si>
  <si>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</si>
  <si>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</si>
  <si>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</si>
  <si>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</si>
  <si>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</si>
  <si>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</si>
  <si>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</si>
  <si>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</si>
  <si>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</si>
  <si>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</si>
  <si>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</si>
  <si>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</si>
  <si>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</si>
  <si>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</si>
  <si>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</si>
  <si>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</si>
  <si>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</si>
  <si>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</si>
  <si>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</si>
  <si>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</si>
  <si>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</si>
  <si>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</si>
  <si>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</si>
  <si>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</si>
  <si>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</si>
  <si>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</si>
  <si>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</si>
  <si>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</si>
  <si>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</si>
  <si>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</si>
  <si>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</si>
  <si>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</si>
  <si>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</si>
  <si>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</si>
  <si>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</si>
  <si>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</si>
  <si>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</si>
  <si>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</si>
  <si>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</si>
  <si>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</si>
  <si>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</si>
  <si>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</si>
  <si>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</si>
  <si>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</si>
  <si>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</si>
  <si>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</si>
  <si>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</si>
  <si>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</si>
  <si>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</si>
  <si>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</si>
  <si>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</si>
  <si>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</si>
  <si>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</si>
  <si>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</si>
  <si>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</si>
  <si>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</si>
  <si>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</si>
  <si>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</si>
  <si>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</si>
  <si>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</si>
  <si>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</si>
  <si>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</si>
  <si>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</si>
  <si>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</si>
  <si>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</si>
  <si>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</si>
  <si>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</si>
  <si>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</si>
  <si>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</si>
  <si>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</si>
  <si>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</si>
  <si>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</si>
  <si>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</si>
  <si>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</si>
  <si>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</si>
  <si>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</si>
  <si>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</si>
  <si>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</si>
  <si>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</si>
  <si>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</si>
  <si>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</si>
  <si>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</si>
  <si>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</si>
  <si>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</si>
  <si>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</si>
  <si>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</si>
  <si>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</si>
  <si>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</si>
  <si>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</si>
  <si>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</si>
  <si>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</si>
  <si>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</si>
  <si>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</si>
  <si>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</si>
  <si>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</si>
  <si>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</si>
  <si>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</si>
  <si>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</si>
  <si>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</si>
  <si>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</si>
  <si>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</si>
  <si>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</si>
  <si>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</si>
  <si>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</si>
  <si>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</si>
  <si>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</si>
  <si>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</si>
  <si>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</si>
  <si>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</si>
  <si>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</si>
  <si>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</si>
  <si>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</si>
  <si>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</si>
  <si>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</si>
  <si>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</si>
  <si>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</si>
  <si>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</si>
  <si>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</si>
  <si>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</si>
  <si>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</si>
  <si>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</si>
  <si>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</si>
  <si>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</si>
  <si>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</si>
  <si>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</si>
  <si>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</si>
  <si>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</si>
  <si>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</si>
  <si>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</si>
  <si>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</si>
  <si>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</si>
  <si>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</si>
  <si>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</si>
  <si>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</si>
  <si>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</si>
  <si>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</si>
  <si>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</si>
  <si>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</si>
  <si>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</si>
  <si>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</si>
  <si>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</si>
  <si>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</si>
  <si>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</si>
  <si>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</si>
  <si>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</si>
  <si>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</si>
  <si>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</si>
  <si>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</si>
  <si>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</si>
  <si>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</si>
  <si>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</si>
  <si>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</si>
  <si>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</si>
  <si>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</si>
  <si>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</si>
  <si>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</si>
  <si>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</si>
  <si>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</si>
  <si>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</si>
  <si>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</si>
  <si>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</si>
  <si>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</si>
  <si>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</si>
  <si>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</si>
  <si>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</si>
  <si>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</si>
  <si>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</si>
  <si>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</si>
  <si>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</si>
  <si>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</si>
  <si>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</si>
  <si>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</si>
  <si>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</si>
  <si>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</si>
  <si>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</si>
  <si>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</si>
  <si>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</si>
  <si>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</si>
  <si>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</si>
  <si>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</si>
  <si>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</si>
  <si>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</si>
  <si>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</si>
  <si>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</si>
  <si>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</si>
  <si>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</si>
  <si>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</si>
  <si>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</si>
  <si>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</si>
  <si>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Павел Ванев Неделчев</t>
  </si>
  <si>
    <t>Светла Тотева Дойчева</t>
  </si>
  <si>
    <t>Станислав Иванов Цветков</t>
  </si>
  <si>
    <t>Гергана Николаева Божилова</t>
  </si>
  <si>
    <t>Христо Николов Христов</t>
  </si>
  <si>
    <t>Севлиево</t>
  </si>
  <si>
    <t>месеца на 2015    г.</t>
  </si>
  <si>
    <t>ПАВЕЛ ВАНЕВ НЕДЕЛЧЕВ</t>
  </si>
  <si>
    <t>ВАЛЕРИЯ ИВАНОВА АВРАМОВА-ХРИСТОВА</t>
  </si>
  <si>
    <t>СВЕТЛА ТОТЕВА ДОЙЧЕВА</t>
  </si>
  <si>
    <t>СТАНИСЛАВ ИВАНОВ ЦВЕТКОВ</t>
  </si>
  <si>
    <t>ГЕРГАНА НИКОЛАЕВА БОЖИЛОВА</t>
  </si>
  <si>
    <t>ХРИСТО НИКОЛОВ ХРИСТОВ</t>
  </si>
  <si>
    <t xml:space="preserve">Справка за дейността на съдиите в РАЙОНЕН СЪД гр. СЕВЛИЕВО </t>
  </si>
  <si>
    <t>за  12 месеца 2015 г.   (ГРАЖДАНСКИ  ДЕЛА)</t>
  </si>
  <si>
    <t>месеца на 2015 г.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</si>
  <si>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II шестмесечие на 2015 г.            </t>
  </si>
  <si>
    <t xml:space="preserve">Справка за резултатите от върнати обжалвани и протестирани НАКАЗАТЕЛНИТЕ дела на съдиите 
от РАЙОНЕН СЪД гр. СЕВЛИЕВО през II шестмесечие на 2015 г. </t>
  </si>
  <si>
    <t xml:space="preserve">  О Т Ч Е Т     по   гражданските   дела    на    Р А Й О Н Е Н  С Ъ Д    град   Севлиево </t>
  </si>
  <si>
    <t>17г.6м.</t>
  </si>
  <si>
    <t>26г.2м.</t>
  </si>
  <si>
    <t>10г.7м.</t>
  </si>
  <si>
    <t>17г.2м.</t>
  </si>
  <si>
    <t>5г.2м.</t>
  </si>
  <si>
    <t>Валерия Иванова Аврамова-Христова</t>
  </si>
  <si>
    <t>32г.9м.</t>
  </si>
  <si>
    <t xml:space="preserve">Справка за дейността на съдиите в РАЙОНЕН СЪД гр. </t>
  </si>
  <si>
    <t xml:space="preserve">Справка за резултатите от върнати обжалвани и протестирани АДМИНИСТРАТИВНИ дела на съдиите
от РАЙОНЕН СЪД гр. Севлиево през II шестмесечие на 2015 г.          </t>
  </si>
  <si>
    <t>Изготвил: Стефка Табакова и Силвия Георгиева</t>
  </si>
  <si>
    <t>Телефон:0675/30961, в.46 и в.32</t>
  </si>
  <si>
    <t>e-mail: administrative@sevlievo.court-bg.org</t>
  </si>
  <si>
    <t>Съставил: Стефка Табакова</t>
  </si>
  <si>
    <t>тел:0675/30961, в.46</t>
  </si>
  <si>
    <t>дата:25.01.2016 г.</t>
  </si>
  <si>
    <t>град: Севлиево</t>
  </si>
  <si>
    <t>Съставил: Силвия Георгиева</t>
  </si>
  <si>
    <t>Телефон:0675/30961, в.32</t>
  </si>
  <si>
    <t>Дата:25.01.2016 г.</t>
  </si>
  <si>
    <t>Силвия Георгиева</t>
  </si>
  <si>
    <t>0675/30961, в.32</t>
  </si>
  <si>
    <t>Съставил:Стефка Табакова</t>
  </si>
  <si>
    <t>Телефон:0675/30961, в.46</t>
  </si>
  <si>
    <t>за   12 месеца 20 15 г. (НАКАЗАТЕЛНИ ДЕЛА)</t>
  </si>
  <si>
    <t>Дата: 25.01.2016 г.</t>
  </si>
  <si>
    <t>Стефка Табакова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</si>
</sst>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8" borderId="6" applyNumberFormat="0" applyAlignment="0" applyProtection="0"/>
    <xf numFmtId="0" fontId="65" fillId="28" borderId="2" applyNumberFormat="0" applyAlignment="0" applyProtection="0"/>
    <xf numFmtId="0" fontId="66" fillId="29" borderId="7" applyNumberFormat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4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9" fontId="3" fillId="33" borderId="28" xfId="64" applyFont="1" applyFill="1" applyBorder="1" applyAlignment="1" applyProtection="1">
      <alignment horizontal="center" vertical="center" wrapText="1"/>
      <protection/>
    </xf>
    <xf numFmtId="9" fontId="3" fillId="33" borderId="29" xfId="64" applyFont="1" applyFill="1" applyBorder="1" applyAlignment="1" applyProtection="1">
      <alignment horizontal="center" vertical="center" wrapText="1"/>
      <protection/>
    </xf>
    <xf numFmtId="9" fontId="3" fillId="33" borderId="30" xfId="64" applyFont="1" applyFill="1" applyBorder="1" applyAlignment="1" applyProtection="1">
      <alignment horizontal="center" vertical="center" wrapText="1"/>
      <protection/>
    </xf>
    <xf numFmtId="9" fontId="3" fillId="33" borderId="38" xfId="64" applyFont="1" applyFill="1" applyBorder="1" applyAlignment="1" applyProtection="1">
      <alignment horizontal="center" vertical="center" wrapText="1"/>
      <protection/>
    </xf>
    <xf numFmtId="9" fontId="3" fillId="33" borderId="41" xfId="64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left" vertical="justify"/>
      <protection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13" fillId="0" borderId="26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0" fontId="10" fillId="0" borderId="46" xfId="0" applyNumberFormat="1" applyFont="1" applyBorder="1" applyAlignment="1" applyProtection="1">
      <alignment horizontal="left" vertical="justify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left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36" applyNumberFormat="1" applyFont="1" applyProtection="1">
      <alignment/>
      <protection/>
    </xf>
    <xf numFmtId="1" fontId="0" fillId="0" borderId="15" xfId="36" applyNumberFormat="1" applyFont="1" applyFill="1" applyBorder="1" applyProtection="1">
      <alignment/>
      <protection locked="0"/>
    </xf>
    <xf numFmtId="1" fontId="0" fillId="0" borderId="48" xfId="36" applyNumberFormat="1" applyFont="1" applyFill="1" applyBorder="1" applyProtection="1">
      <alignment/>
      <protection locked="0"/>
    </xf>
    <xf numFmtId="0" fontId="15" fillId="0" borderId="11" xfId="36" applyNumberFormat="1" applyFont="1" applyBorder="1" applyAlignment="1" applyProtection="1">
      <alignment/>
      <protection/>
    </xf>
    <xf numFmtId="49" fontId="15" fillId="0" borderId="48" xfId="36" applyNumberFormat="1" applyFont="1" applyBorder="1" applyAlignment="1" applyProtection="1">
      <alignment horizontal="center"/>
      <protection/>
    </xf>
    <xf numFmtId="0" fontId="15" fillId="0" borderId="11" xfId="36" applyNumberFormat="1" applyFont="1" applyBorder="1" applyAlignment="1" applyProtection="1">
      <alignment vertical="justify"/>
      <protection/>
    </xf>
    <xf numFmtId="0" fontId="15" fillId="0" borderId="11" xfId="36" applyNumberFormat="1" applyFont="1" applyBorder="1" applyAlignment="1" applyProtection="1">
      <alignment shrinkToFit="1"/>
      <protection/>
    </xf>
    <xf numFmtId="0" fontId="16" fillId="0" borderId="46" xfId="36" applyNumberFormat="1" applyFont="1" applyBorder="1" applyAlignment="1" applyProtection="1">
      <alignment/>
      <protection/>
    </xf>
    <xf numFmtId="0" fontId="15" fillId="0" borderId="18" xfId="36" applyNumberFormat="1" applyFont="1" applyBorder="1" applyAlignment="1" applyProtection="1">
      <alignment/>
      <protection/>
    </xf>
    <xf numFmtId="49" fontId="15" fillId="34" borderId="49" xfId="36" applyNumberFormat="1" applyFont="1" applyFill="1" applyBorder="1" applyAlignment="1" applyProtection="1">
      <alignment horizontal="center"/>
      <protection/>
    </xf>
    <xf numFmtId="1" fontId="0" fillId="0" borderId="11" xfId="36" applyNumberFormat="1" applyFont="1" applyFill="1" applyBorder="1" applyAlignment="1" applyProtection="1">
      <alignment horizontal="right"/>
      <protection locked="0"/>
    </xf>
    <xf numFmtId="1" fontId="0" fillId="0" borderId="15" xfId="36" applyNumberFormat="1" applyFont="1" applyFill="1" applyBorder="1" applyAlignment="1" applyProtection="1">
      <alignment horizontal="right"/>
      <protection locked="0"/>
    </xf>
    <xf numFmtId="49" fontId="0" fillId="0" borderId="15" xfId="36" applyNumberFormat="1" applyFont="1" applyFill="1" applyBorder="1" applyAlignment="1" applyProtection="1">
      <alignment horizontal="center"/>
      <protection locked="0"/>
    </xf>
    <xf numFmtId="49" fontId="0" fillId="0" borderId="11" xfId="36" applyNumberFormat="1" applyFont="1" applyFill="1" applyBorder="1" applyAlignment="1" applyProtection="1">
      <alignment horizontal="center"/>
      <protection locked="0"/>
    </xf>
    <xf numFmtId="0" fontId="15" fillId="0" borderId="25" xfId="36" applyNumberFormat="1" applyFont="1" applyBorder="1" applyAlignment="1" applyProtection="1">
      <alignment wrapText="1"/>
      <protection/>
    </xf>
    <xf numFmtId="49" fontId="15" fillId="0" borderId="50" xfId="36" applyNumberFormat="1" applyFont="1" applyBorder="1" applyAlignment="1" applyProtection="1">
      <alignment horizontal="center"/>
      <protection/>
    </xf>
    <xf numFmtId="0" fontId="15" fillId="0" borderId="0" xfId="36" applyNumberFormat="1" applyFont="1" applyBorder="1" applyProtection="1">
      <alignment/>
      <protection/>
    </xf>
    <xf numFmtId="0" fontId="15" fillId="0" borderId="0" xfId="36" applyNumberFormat="1" applyFont="1" applyBorder="1" applyAlignment="1" applyProtection="1">
      <alignment horizontal="center"/>
      <protection/>
    </xf>
    <xf numFmtId="0" fontId="16" fillId="0" borderId="0" xfId="36" applyNumberFormat="1" applyFont="1" applyProtection="1">
      <alignment/>
      <protection/>
    </xf>
    <xf numFmtId="0" fontId="15" fillId="0" borderId="0" xfId="36" applyNumberFormat="1" applyFont="1" applyBorder="1" applyAlignment="1" applyProtection="1">
      <alignment horizontal="center" textRotation="90"/>
      <protection/>
    </xf>
    <xf numFmtId="0" fontId="0" fillId="0" borderId="0" xfId="36" applyNumberFormat="1" applyFont="1" applyProtection="1">
      <alignment/>
      <protection locked="0"/>
    </xf>
    <xf numFmtId="0" fontId="15" fillId="0" borderId="15" xfId="36" applyNumberFormat="1" applyFont="1" applyBorder="1" applyAlignment="1" applyProtection="1">
      <alignment horizontal="center"/>
      <protection/>
    </xf>
    <xf numFmtId="0" fontId="0" fillId="0" borderId="15" xfId="36" applyNumberFormat="1" applyFont="1" applyFill="1" applyBorder="1" applyProtection="1">
      <alignment/>
      <protection/>
    </xf>
    <xf numFmtId="0" fontId="16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Protection="1">
      <alignment/>
      <protection/>
    </xf>
    <xf numFmtId="0" fontId="0" fillId="0" borderId="0" xfId="36" applyNumberFormat="1" applyFont="1" applyFill="1" applyProtection="1">
      <alignment/>
      <protection locked="0"/>
    </xf>
    <xf numFmtId="0" fontId="15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shrinkToFit="1"/>
      <protection/>
    </xf>
    <xf numFmtId="49" fontId="15" fillId="0" borderId="0" xfId="36" applyNumberFormat="1" applyFont="1" applyBorder="1" applyProtection="1">
      <alignment/>
      <protection/>
    </xf>
    <xf numFmtId="1" fontId="10" fillId="0" borderId="0" xfId="36" applyNumberFormat="1" applyFont="1" applyFill="1" applyBorder="1" applyProtection="1">
      <alignment/>
      <protection/>
    </xf>
    <xf numFmtId="0" fontId="15" fillId="0" borderId="0" xfId="36" applyNumberFormat="1" applyFont="1" applyProtection="1">
      <alignment/>
      <protection/>
    </xf>
    <xf numFmtId="1" fontId="0" fillId="0" borderId="0" xfId="36" applyNumberFormat="1" applyFont="1" applyFill="1" applyBorder="1" applyProtection="1">
      <alignment/>
      <protection/>
    </xf>
    <xf numFmtId="0" fontId="15" fillId="0" borderId="27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justify"/>
      <protection/>
    </xf>
    <xf numFmtId="0" fontId="0" fillId="0" borderId="15" xfId="36" applyNumberFormat="1" applyFont="1" applyFill="1" applyBorder="1" applyAlignment="1" applyProtection="1">
      <alignment horizontal="center"/>
      <protection/>
    </xf>
    <xf numFmtId="1" fontId="0" fillId="0" borderId="32" xfId="36" applyNumberFormat="1" applyFont="1" applyFill="1" applyBorder="1" applyProtection="1">
      <alignment/>
      <protection locked="0"/>
    </xf>
    <xf numFmtId="0" fontId="15" fillId="0" borderId="15" xfId="36" applyNumberFormat="1" applyFont="1" applyBorder="1" applyAlignment="1" applyProtection="1">
      <alignment wrapText="1"/>
      <protection/>
    </xf>
    <xf numFmtId="0" fontId="16" fillId="0" borderId="0" xfId="36" applyNumberFormat="1" applyFont="1" applyBorder="1" applyProtection="1">
      <alignment/>
      <protection/>
    </xf>
    <xf numFmtId="0" fontId="0" fillId="0" borderId="34" xfId="36" applyNumberFormat="1" applyFont="1" applyFill="1" applyBorder="1" applyProtection="1">
      <alignment/>
      <protection locked="0"/>
    </xf>
    <xf numFmtId="0" fontId="0" fillId="0" borderId="0" xfId="36" applyProtection="1">
      <alignment/>
      <protection locked="0"/>
    </xf>
    <xf numFmtId="0" fontId="10" fillId="0" borderId="0" xfId="36" applyNumberFormat="1" applyFont="1" applyFill="1" applyAlignment="1" applyProtection="1">
      <alignment/>
      <protection locked="0"/>
    </xf>
    <xf numFmtId="0" fontId="15" fillId="35" borderId="15" xfId="36" applyNumberFormat="1" applyFont="1" applyFill="1" applyBorder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5" borderId="32" xfId="0" applyFont="1" applyFill="1" applyBorder="1" applyAlignment="1" applyProtection="1">
      <alignment vertical="center" wrapText="1"/>
      <protection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35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35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5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5" borderId="51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48" xfId="0" applyFont="1" applyFill="1" applyBorder="1" applyAlignment="1" applyProtection="1">
      <alignment vertical="center" wrapText="1"/>
      <protection/>
    </xf>
    <xf numFmtId="0" fontId="0" fillId="0" borderId="52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35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5" borderId="37" xfId="0" applyFill="1" applyBorder="1" applyAlignment="1">
      <alignment/>
    </xf>
    <xf numFmtId="0" fontId="0" fillId="35" borderId="50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27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8" xfId="34" applyNumberFormat="1" applyFont="1" applyFill="1" applyBorder="1" applyProtection="1">
      <alignment/>
      <protection locked="0"/>
    </xf>
    <xf numFmtId="1" fontId="0" fillId="0" borderId="54" xfId="34" applyNumberFormat="1" applyFont="1" applyFill="1" applyBorder="1" applyProtection="1">
      <alignment/>
      <protection locked="0"/>
    </xf>
    <xf numFmtId="1" fontId="0" fillId="0" borderId="29" xfId="34" applyNumberFormat="1" applyFont="1" applyFill="1" applyBorder="1" applyProtection="1">
      <alignment/>
      <protection locked="0"/>
    </xf>
    <xf numFmtId="1" fontId="0" fillId="0" borderId="41" xfId="34" applyNumberFormat="1" applyFont="1" applyFill="1" applyBorder="1" applyProtection="1">
      <alignment/>
      <protection locked="0"/>
    </xf>
    <xf numFmtId="1" fontId="0" fillId="0" borderId="30" xfId="34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Protection="1">
      <alignment/>
      <protection locked="0"/>
    </xf>
    <xf numFmtId="1" fontId="0" fillId="0" borderId="26" xfId="37" applyNumberFormat="1" applyFont="1" applyFill="1" applyBorder="1" applyProtection="1">
      <alignment/>
      <protection locked="0"/>
    </xf>
    <xf numFmtId="1" fontId="0" fillId="0" borderId="27" xfId="37" applyNumberFormat="1" applyFont="1" applyFill="1" applyBorder="1" applyProtection="1">
      <alignment/>
      <protection locked="0"/>
    </xf>
    <xf numFmtId="1" fontId="15" fillId="0" borderId="11" xfId="37" applyNumberFormat="1" applyFont="1" applyFill="1" applyBorder="1" applyProtection="1">
      <alignment/>
      <protection locked="0"/>
    </xf>
    <xf numFmtId="1" fontId="0" fillId="0" borderId="48" xfId="37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Alignment="1" applyProtection="1">
      <alignment vertical="justify"/>
      <protection locked="0"/>
    </xf>
    <xf numFmtId="1" fontId="0" fillId="0" borderId="54" xfId="37" applyNumberFormat="1" applyFont="1" applyFill="1" applyBorder="1" applyProtection="1">
      <alignment/>
      <protection locked="0"/>
    </xf>
    <xf numFmtId="1" fontId="0" fillId="0" borderId="18" xfId="37" applyNumberFormat="1" applyFont="1" applyFill="1" applyBorder="1" applyProtection="1">
      <alignment/>
      <protection locked="0"/>
    </xf>
    <xf numFmtId="1" fontId="0" fillId="0" borderId="19" xfId="37" applyNumberFormat="1" applyFont="1" applyFill="1" applyBorder="1" applyProtection="1">
      <alignment/>
      <protection locked="0"/>
    </xf>
    <xf numFmtId="1" fontId="0" fillId="0" borderId="49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Alignment="1" applyProtection="1">
      <alignment horizontal="right"/>
      <protection locked="0"/>
    </xf>
    <xf numFmtId="1" fontId="0" fillId="0" borderId="15" xfId="37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9" fontId="0" fillId="0" borderId="15" xfId="37" applyNumberFormat="1" applyFont="1" applyFill="1" applyBorder="1" applyAlignment="1" applyProtection="1">
      <alignment horizontal="center"/>
      <protection locked="0"/>
    </xf>
    <xf numFmtId="1" fontId="0" fillId="0" borderId="34" xfId="36" applyNumberFormat="1" applyFont="1" applyFill="1" applyBorder="1" applyProtection="1">
      <alignment/>
      <protection locked="0"/>
    </xf>
    <xf numFmtId="1" fontId="10" fillId="0" borderId="15" xfId="36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0" fontId="0" fillId="0" borderId="15" xfId="35" applyNumberFormat="1" applyFont="1" applyFill="1" applyBorder="1" applyProtection="1">
      <alignment/>
      <protection locked="0"/>
    </xf>
    <xf numFmtId="1" fontId="3" fillId="33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5" applyNumberFormat="1" applyFont="1" applyFill="1" applyBorder="1" applyProtection="1">
      <alignment/>
      <protection locked="0"/>
    </xf>
    <xf numFmtId="1" fontId="0" fillId="0" borderId="21" xfId="35" applyNumberFormat="1" applyFont="1" applyFill="1" applyBorder="1" applyProtection="1">
      <alignment/>
      <protection locked="0"/>
    </xf>
    <xf numFmtId="0" fontId="5" fillId="34" borderId="5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5" fillId="34" borderId="57" xfId="0" applyFont="1" applyFill="1" applyBorder="1" applyAlignment="1">
      <alignment/>
    </xf>
    <xf numFmtId="0" fontId="5" fillId="34" borderId="58" xfId="0" applyFont="1" applyFill="1" applyBorder="1" applyAlignment="1">
      <alignment/>
    </xf>
    <xf numFmtId="0" fontId="8" fillId="34" borderId="58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18" borderId="38" xfId="0" applyFont="1" applyFill="1" applyBorder="1" applyAlignment="1" applyProtection="1">
      <alignment horizontal="center" vertical="center" wrapText="1"/>
      <protection locked="0"/>
    </xf>
    <xf numFmtId="0" fontId="3" fillId="18" borderId="41" xfId="0" applyFont="1" applyFill="1" applyBorder="1" applyAlignment="1" applyProtection="1">
      <alignment horizontal="center" vertical="center" wrapText="1"/>
      <protection locked="0"/>
    </xf>
    <xf numFmtId="0" fontId="3" fillId="18" borderId="25" xfId="0" applyFont="1" applyFill="1" applyBorder="1" applyAlignment="1" applyProtection="1">
      <alignment horizontal="center" vertical="center" wrapText="1"/>
      <protection locked="0"/>
    </xf>
    <xf numFmtId="0" fontId="3" fillId="18" borderId="37" xfId="0" applyFont="1" applyFill="1" applyBorder="1" applyAlignment="1" applyProtection="1">
      <alignment horizontal="center" vertical="center" wrapText="1"/>
      <protection locked="0"/>
    </xf>
    <xf numFmtId="0" fontId="3" fillId="18" borderId="24" xfId="0" applyFont="1" applyFill="1" applyBorder="1" applyAlignment="1" applyProtection="1">
      <alignment horizontal="center" vertical="center" wrapText="1"/>
      <protection locked="0"/>
    </xf>
    <xf numFmtId="0" fontId="3" fillId="18" borderId="26" xfId="0" applyFont="1" applyFill="1" applyBorder="1" applyAlignment="1" applyProtection="1">
      <alignment horizontal="center" vertical="center" wrapText="1"/>
      <protection locked="0"/>
    </xf>
    <xf numFmtId="0" fontId="3" fillId="18" borderId="27" xfId="0" applyFont="1" applyFill="1" applyBorder="1" applyAlignment="1" applyProtection="1">
      <alignment horizontal="center" vertical="center" wrapText="1"/>
      <protection locked="0"/>
    </xf>
    <xf numFmtId="0" fontId="3" fillId="18" borderId="21" xfId="0" applyFont="1" applyFill="1" applyBorder="1" applyAlignment="1" applyProtection="1">
      <alignment horizontal="center" vertical="center" wrapText="1"/>
      <protection locked="0"/>
    </xf>
    <xf numFmtId="0" fontId="3" fillId="18" borderId="22" xfId="0" applyFont="1" applyFill="1" applyBorder="1" applyAlignment="1" applyProtection="1">
      <alignment horizontal="center" vertical="center" wrapText="1"/>
      <protection locked="0"/>
    </xf>
    <xf numFmtId="0" fontId="3" fillId="18" borderId="44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35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5" borderId="13" xfId="0" applyFill="1" applyBorder="1" applyAlignment="1">
      <alignment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0" fillId="35" borderId="48" xfId="0" applyFont="1" applyFill="1" applyBorder="1" applyAlignment="1">
      <alignment horizontal="left" vertical="center" wrapText="1"/>
    </xf>
    <xf numFmtId="1" fontId="0" fillId="0" borderId="54" xfId="36" applyNumberFormat="1" applyFont="1" applyFill="1" applyBorder="1" applyProtection="1">
      <alignment/>
      <protection locked="0"/>
    </xf>
    <xf numFmtId="1" fontId="0" fillId="0" borderId="26" xfId="36" applyNumberFormat="1" applyFont="1" applyFill="1" applyBorder="1" applyProtection="1">
      <alignment/>
      <protection locked="0"/>
    </xf>
    <xf numFmtId="1" fontId="0" fillId="0" borderId="27" xfId="36" applyNumberFormat="1" applyFont="1" applyFill="1" applyBorder="1" applyProtection="1">
      <alignment/>
      <protection locked="0"/>
    </xf>
    <xf numFmtId="0" fontId="10" fillId="32" borderId="0" xfId="36" applyNumberFormat="1" applyFont="1" applyFill="1" applyAlignment="1" applyProtection="1">
      <alignment vertical="center"/>
      <protection locked="0"/>
    </xf>
    <xf numFmtId="0" fontId="10" fillId="10" borderId="0" xfId="36" applyNumberFormat="1" applyFont="1" applyFill="1" applyAlignment="1" applyProtection="1">
      <alignment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vertical="center" wrapText="1"/>
      <protection/>
    </xf>
    <xf numFmtId="0" fontId="10" fillId="35" borderId="26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Border="1" applyAlignment="1">
      <alignment horizontal="center" vertical="center"/>
      <protection/>
    </xf>
    <xf numFmtId="16" fontId="10" fillId="0" borderId="27" xfId="61" applyNumberFormat="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0" fillId="35" borderId="13" xfId="61" applyFill="1" applyBorder="1">
      <alignment/>
      <protection/>
    </xf>
    <xf numFmtId="0" fontId="10" fillId="35" borderId="52" xfId="61" applyFont="1" applyFill="1" applyBorder="1" applyAlignment="1">
      <alignment horizontal="left" vertical="center" wrapText="1"/>
      <protection/>
    </xf>
    <xf numFmtId="0" fontId="0" fillId="35" borderId="11" xfId="61" applyFont="1" applyFill="1" applyBorder="1" applyAlignment="1" applyProtection="1">
      <alignment vertical="center" wrapText="1"/>
      <protection/>
    </xf>
    <xf numFmtId="0" fontId="0" fillId="35" borderId="15" xfId="61" applyFont="1" applyFill="1" applyBorder="1" applyAlignment="1" applyProtection="1">
      <alignment vertical="center" wrapText="1"/>
      <protection/>
    </xf>
    <xf numFmtId="0" fontId="0" fillId="35" borderId="15" xfId="61" applyFill="1" applyBorder="1">
      <alignment/>
      <protection/>
    </xf>
    <xf numFmtId="0" fontId="0" fillId="35" borderId="48" xfId="61" applyFill="1" applyBorder="1">
      <alignment/>
      <protection/>
    </xf>
    <xf numFmtId="0" fontId="0" fillId="0" borderId="20" xfId="61" applyBorder="1">
      <alignment/>
      <protection/>
    </xf>
    <xf numFmtId="0" fontId="0" fillId="35" borderId="18" xfId="61" applyFont="1" applyFill="1" applyBorder="1" applyAlignment="1" applyProtection="1">
      <alignment vertical="center" wrapText="1"/>
      <protection/>
    </xf>
    <xf numFmtId="0" fontId="0" fillId="0" borderId="19" xfId="61" applyFont="1" applyFill="1" applyBorder="1" applyAlignment="1" applyProtection="1">
      <alignment vertical="center" wrapText="1"/>
      <protection/>
    </xf>
    <xf numFmtId="0" fontId="0" fillId="0" borderId="13" xfId="61" applyBorder="1">
      <alignment/>
      <protection/>
    </xf>
    <xf numFmtId="0" fontId="0" fillId="0" borderId="52" xfId="61" applyBorder="1">
      <alignment/>
      <protection/>
    </xf>
    <xf numFmtId="0" fontId="0" fillId="0" borderId="15" xfId="61" applyFont="1" applyFill="1" applyBorder="1" applyAlignment="1" applyProtection="1">
      <alignment vertical="center" wrapText="1"/>
      <protection/>
    </xf>
    <xf numFmtId="0" fontId="0" fillId="0" borderId="15" xfId="61" applyBorder="1">
      <alignment/>
      <protection/>
    </xf>
    <xf numFmtId="0" fontId="0" fillId="0" borderId="48" xfId="61" applyBorder="1">
      <alignment/>
      <protection/>
    </xf>
    <xf numFmtId="0" fontId="0" fillId="0" borderId="24" xfId="61" applyBorder="1">
      <alignment/>
      <protection/>
    </xf>
    <xf numFmtId="0" fontId="0" fillId="0" borderId="53" xfId="61" applyBorder="1">
      <alignment/>
      <protection/>
    </xf>
    <xf numFmtId="0" fontId="0" fillId="35" borderId="25" xfId="61" applyFont="1" applyFill="1" applyBorder="1" applyAlignment="1" applyProtection="1">
      <alignment vertical="center" wrapText="1"/>
      <protection/>
    </xf>
    <xf numFmtId="0" fontId="0" fillId="0" borderId="37" xfId="61" applyFont="1" applyFill="1" applyBorder="1" applyAlignment="1" applyProtection="1">
      <alignment vertical="center" wrapText="1"/>
      <protection/>
    </xf>
    <xf numFmtId="0" fontId="0" fillId="0" borderId="50" xfId="61" applyFont="1" applyFill="1" applyBorder="1" applyAlignment="1" applyProtection="1">
      <alignment vertical="center" wrapText="1"/>
      <protection/>
    </xf>
    <xf numFmtId="0" fontId="0" fillId="0" borderId="0" xfId="61" applyBorder="1">
      <alignment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Alignment="1" applyProtection="1">
      <alignment horizontal="left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1" applyFont="1" applyAlignment="1" applyProtection="1">
      <alignment/>
      <protection/>
    </xf>
    <xf numFmtId="0" fontId="18" fillId="0" borderId="0" xfId="61" applyFont="1" applyAlignment="1" applyProtection="1">
      <alignment horizontal="left"/>
      <protection locked="0"/>
    </xf>
    <xf numFmtId="0" fontId="17" fillId="0" borderId="0" xfId="61" applyFont="1" applyFill="1" applyAlignment="1" applyProtection="1">
      <alignment horizontal="right"/>
      <protection/>
    </xf>
    <xf numFmtId="0" fontId="17" fillId="0" borderId="0" xfId="61" applyFont="1" applyAlignment="1" applyProtection="1">
      <alignment/>
      <protection/>
    </xf>
    <xf numFmtId="0" fontId="17" fillId="0" borderId="0" xfId="61" applyFont="1" applyFill="1" applyAlignment="1" applyProtection="1">
      <alignment/>
      <protection locked="0"/>
    </xf>
    <xf numFmtId="0" fontId="0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4" fillId="0" borderId="0" xfId="61" applyFont="1" applyAlignment="1">
      <alignment horizontal="center" wrapText="1"/>
      <protection/>
    </xf>
    <xf numFmtId="0" fontId="10" fillId="0" borderId="0" xfId="61" applyFont="1" applyAlignment="1">
      <alignment horizontal="center" wrapText="1"/>
      <protection/>
    </xf>
    <xf numFmtId="1" fontId="3" fillId="33" borderId="25" xfId="0" applyNumberFormat="1" applyFont="1" applyFill="1" applyBorder="1" applyAlignment="1" applyProtection="1">
      <alignment horizontal="center" vertical="center" wrapText="1"/>
      <protection/>
    </xf>
    <xf numFmtId="1" fontId="10" fillId="36" borderId="61" xfId="0" applyNumberFormat="1" applyFont="1" applyFill="1" applyBorder="1" applyAlignment="1" applyProtection="1">
      <alignment/>
      <protection/>
    </xf>
    <xf numFmtId="1" fontId="10" fillId="36" borderId="46" xfId="36" applyNumberFormat="1" applyFont="1" applyFill="1" applyBorder="1" applyProtection="1">
      <alignment/>
      <protection/>
    </xf>
    <xf numFmtId="1" fontId="0" fillId="36" borderId="15" xfId="37" applyNumberFormat="1" applyFont="1" applyFill="1" applyBorder="1" applyProtection="1">
      <alignment/>
      <protection/>
    </xf>
    <xf numFmtId="1" fontId="10" fillId="36" borderId="15" xfId="36" applyNumberFormat="1" applyFont="1" applyFill="1" applyBorder="1" applyProtection="1">
      <alignment/>
      <protection/>
    </xf>
    <xf numFmtId="0" fontId="16" fillId="0" borderId="11" xfId="36" applyNumberFormat="1" applyFont="1" applyBorder="1" applyAlignment="1" applyProtection="1">
      <alignment wrapText="1"/>
      <protection/>
    </xf>
    <xf numFmtId="0" fontId="16" fillId="0" borderId="11" xfId="36" applyNumberFormat="1" applyFont="1" applyBorder="1" applyAlignment="1" applyProtection="1">
      <alignment vertical="justify"/>
      <protection/>
    </xf>
    <xf numFmtId="0" fontId="16" fillId="0" borderId="11" xfId="36" applyNumberFormat="1" applyFont="1" applyBorder="1" applyAlignment="1" applyProtection="1">
      <alignment shrinkToFit="1"/>
      <protection/>
    </xf>
    <xf numFmtId="0" fontId="16" fillId="0" borderId="11" xfId="36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 vertical="justify"/>
      <protection/>
    </xf>
    <xf numFmtId="0" fontId="16" fillId="0" borderId="26" xfId="36" applyNumberFormat="1" applyFont="1" applyBorder="1" applyAlignment="1" applyProtection="1">
      <alignment shrinkToFit="1"/>
      <protection/>
    </xf>
    <xf numFmtId="1" fontId="10" fillId="36" borderId="27" xfId="36" applyNumberFormat="1" applyFont="1" applyFill="1" applyBorder="1" applyProtection="1">
      <alignment/>
      <protection/>
    </xf>
    <xf numFmtId="0" fontId="3" fillId="33" borderId="62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3" fillId="18" borderId="65" xfId="0" applyFont="1" applyFill="1" applyBorder="1" applyAlignment="1" applyProtection="1">
      <alignment horizontal="center" vertical="center" wrapText="1"/>
      <protection locked="0"/>
    </xf>
    <xf numFmtId="0" fontId="3" fillId="18" borderId="66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" fontId="3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50" xfId="0" applyFont="1" applyFill="1" applyBorder="1" applyAlignment="1" applyProtection="1">
      <alignment horizontal="center" vertical="center" wrapText="1"/>
      <protection locked="0"/>
    </xf>
    <xf numFmtId="0" fontId="3" fillId="18" borderId="54" xfId="0" applyFont="1" applyFill="1" applyBorder="1" applyAlignment="1" applyProtection="1">
      <alignment horizontal="center" vertical="center" wrapText="1"/>
      <protection locked="0"/>
    </xf>
    <xf numFmtId="0" fontId="3" fillId="33" borderId="49" xfId="0" applyFont="1" applyFill="1" applyBorder="1" applyAlignment="1" applyProtection="1">
      <alignment horizontal="center" vertical="center" wrapText="1"/>
      <protection locked="0"/>
    </xf>
    <xf numFmtId="1" fontId="3" fillId="36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1" fontId="3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1" fontId="10" fillId="36" borderId="15" xfId="0" applyNumberFormat="1" applyFont="1" applyFill="1" applyBorder="1" applyAlignment="1" applyProtection="1">
      <alignment/>
      <protection/>
    </xf>
    <xf numFmtId="1" fontId="10" fillId="36" borderId="27" xfId="0" applyNumberFormat="1" applyFont="1" applyFill="1" applyBorder="1" applyAlignment="1" applyProtection="1">
      <alignment/>
      <protection/>
    </xf>
    <xf numFmtId="1" fontId="10" fillId="36" borderId="19" xfId="0" applyNumberFormat="1" applyFont="1" applyFill="1" applyBorder="1" applyAlignment="1" applyProtection="1">
      <alignment/>
      <protection/>
    </xf>
    <xf numFmtId="1" fontId="10" fillId="36" borderId="46" xfId="0" applyNumberFormat="1" applyFont="1" applyFill="1" applyBorder="1" applyAlignment="1" applyProtection="1">
      <alignment/>
      <protection/>
    </xf>
    <xf numFmtId="1" fontId="10" fillId="36" borderId="13" xfId="0" applyNumberFormat="1" applyFont="1" applyFill="1" applyBorder="1" applyAlignment="1" applyProtection="1">
      <alignment/>
      <protection/>
    </xf>
    <xf numFmtId="1" fontId="10" fillId="36" borderId="21" xfId="0" applyNumberFormat="1" applyFont="1" applyFill="1" applyBorder="1" applyAlignment="1" applyProtection="1">
      <alignment/>
      <protection/>
    </xf>
    <xf numFmtId="1" fontId="10" fillId="36" borderId="69" xfId="0" applyNumberFormat="1" applyFont="1" applyFill="1" applyBorder="1" applyAlignment="1" applyProtection="1">
      <alignment/>
      <protection/>
    </xf>
    <xf numFmtId="1" fontId="10" fillId="36" borderId="20" xfId="0" applyNumberFormat="1" applyFont="1" applyFill="1" applyBorder="1" applyAlignment="1" applyProtection="1">
      <alignment/>
      <protection/>
    </xf>
    <xf numFmtId="1" fontId="10" fillId="36" borderId="70" xfId="0" applyNumberFormat="1" applyFont="1" applyFill="1" applyBorder="1" applyAlignment="1" applyProtection="1">
      <alignment/>
      <protection/>
    </xf>
    <xf numFmtId="1" fontId="10" fillId="36" borderId="71" xfId="0" applyNumberFormat="1" applyFont="1" applyFill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0" xfId="36" applyNumberFormat="1" applyFont="1" applyFill="1" applyAlignment="1" applyProtection="1">
      <alignment horizontal="left"/>
      <protection locked="0"/>
    </xf>
    <xf numFmtId="0" fontId="10" fillId="0" borderId="0" xfId="36" applyNumberFormat="1" applyFont="1" applyFill="1" applyAlignment="1" applyProtection="1">
      <alignment horizontal="left"/>
      <protection locked="0"/>
    </xf>
    <xf numFmtId="0" fontId="15" fillId="0" borderId="15" xfId="3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34" borderId="72" xfId="0" applyFont="1" applyFill="1" applyBorder="1" applyAlignment="1" applyProtection="1">
      <alignment horizontal="center" vertical="center" wrapText="1"/>
      <protection/>
    </xf>
    <xf numFmtId="0" fontId="3" fillId="34" borderId="73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68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6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5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3" borderId="78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52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53" xfId="0" applyNumberFormat="1" applyFont="1" applyFill="1" applyBorder="1" applyAlignment="1" applyProtection="1">
      <alignment horizontal="center" vertical="center" wrapText="1"/>
      <protection/>
    </xf>
    <xf numFmtId="2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1" fontId="3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/>
      <protection/>
    </xf>
    <xf numFmtId="1" fontId="0" fillId="36" borderId="15" xfId="34" applyNumberFormat="1" applyFont="1" applyFill="1" applyBorder="1" applyProtection="1">
      <alignment/>
      <protection/>
    </xf>
    <xf numFmtId="1" fontId="0" fillId="36" borderId="19" xfId="34" applyNumberFormat="1" applyFont="1" applyFill="1" applyBorder="1" applyProtection="1">
      <alignment/>
      <protection/>
    </xf>
    <xf numFmtId="1" fontId="0" fillId="36" borderId="27" xfId="34" applyNumberFormat="1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5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5" applyBorder="1" applyProtection="1">
      <alignment/>
      <protection locked="0"/>
    </xf>
    <xf numFmtId="1" fontId="0" fillId="36" borderId="48" xfId="36" applyNumberFormat="1" applyFont="1" applyFill="1" applyBorder="1" applyProtection="1">
      <alignment/>
      <protection/>
    </xf>
    <xf numFmtId="1" fontId="0" fillId="36" borderId="27" xfId="37" applyNumberFormat="1" applyFont="1" applyFill="1" applyBorder="1" applyProtection="1">
      <alignment/>
      <protection/>
    </xf>
    <xf numFmtId="1" fontId="0" fillId="36" borderId="19" xfId="37" applyNumberFormat="1" applyFont="1" applyFill="1" applyBorder="1" applyProtection="1">
      <alignment/>
      <protection/>
    </xf>
    <xf numFmtId="1" fontId="0" fillId="36" borderId="46" xfId="37" applyNumberFormat="1" applyFont="1" applyFill="1" applyBorder="1" applyProtection="1">
      <alignment/>
      <protection/>
    </xf>
    <xf numFmtId="1" fontId="0" fillId="36" borderId="79" xfId="36" applyNumberFormat="1" applyFont="1" applyFill="1" applyBorder="1" applyProtection="1">
      <alignment/>
      <protection/>
    </xf>
    <xf numFmtId="1" fontId="0" fillId="36" borderId="61" xfId="36" applyNumberFormat="1" applyFont="1" applyFill="1" applyBorder="1" applyProtection="1">
      <alignment/>
      <protection/>
    </xf>
    <xf numFmtId="1" fontId="0" fillId="36" borderId="70" xfId="36" applyNumberFormat="1" applyFont="1" applyFill="1" applyBorder="1" applyProtection="1">
      <alignment/>
      <protection/>
    </xf>
    <xf numFmtId="0" fontId="0" fillId="0" borderId="0" xfId="36" applyNumberFormat="1" applyFont="1" applyBorder="1" applyProtection="1">
      <alignment/>
      <protection/>
    </xf>
    <xf numFmtId="0" fontId="0" fillId="0" borderId="0" xfId="36" applyNumberFormat="1" applyFont="1" applyFill="1" applyBorder="1" applyProtection="1">
      <alignment/>
      <protection/>
    </xf>
    <xf numFmtId="0" fontId="10" fillId="0" borderId="0" xfId="36" applyNumberFormat="1" applyFont="1" applyBorder="1" applyAlignment="1" applyProtection="1">
      <alignment horizontal="center"/>
      <protection/>
    </xf>
    <xf numFmtId="0" fontId="0" fillId="0" borderId="0" xfId="36" applyNumberFormat="1" applyFont="1" applyFill="1" applyProtection="1">
      <alignment/>
      <protection/>
    </xf>
    <xf numFmtId="1" fontId="0" fillId="36" borderId="15" xfId="36" applyNumberFormat="1" applyFont="1" applyFill="1" applyBorder="1" applyProtection="1">
      <alignment/>
      <protection/>
    </xf>
    <xf numFmtId="0" fontId="0" fillId="0" borderId="0" xfId="36" applyProtection="1">
      <alignment/>
      <protection/>
    </xf>
    <xf numFmtId="0" fontId="13" fillId="0" borderId="0" xfId="36" applyFont="1" applyFill="1" applyProtection="1">
      <alignment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/>
      <protection/>
    </xf>
    <xf numFmtId="0" fontId="10" fillId="0" borderId="0" xfId="36" applyNumberFormat="1" applyFont="1" applyAlignment="1" applyProtection="1">
      <alignment/>
      <protection locked="0"/>
    </xf>
    <xf numFmtId="0" fontId="19" fillId="34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9" fillId="35" borderId="0" xfId="0" applyFont="1" applyFill="1" applyAlignment="1">
      <alignment vertical="center"/>
    </xf>
    <xf numFmtId="0" fontId="31" fillId="34" borderId="0" xfId="67" applyFont="1" applyFill="1" applyBorder="1" applyAlignment="1" applyProtection="1">
      <alignment/>
      <protection/>
    </xf>
    <xf numFmtId="0" fontId="29" fillId="35" borderId="0" xfId="0" applyFont="1" applyFill="1" applyAlignment="1">
      <alignment/>
    </xf>
    <xf numFmtId="49" fontId="15" fillId="18" borderId="48" xfId="36" applyNumberFormat="1" applyFont="1" applyFill="1" applyBorder="1" applyAlignment="1" applyProtection="1">
      <alignment horizontal="center"/>
      <protection/>
    </xf>
    <xf numFmtId="49" fontId="15" fillId="18" borderId="54" xfId="36" applyNumberFormat="1" applyFont="1" applyFill="1" applyBorder="1" applyAlignment="1" applyProtection="1">
      <alignment horizontal="center"/>
      <protection/>
    </xf>
    <xf numFmtId="49" fontId="15" fillId="18" borderId="70" xfId="36" applyNumberFormat="1" applyFont="1" applyFill="1" applyBorder="1" applyAlignment="1" applyProtection="1">
      <alignment horizontal="center"/>
      <protection/>
    </xf>
    <xf numFmtId="0" fontId="16" fillId="35" borderId="15" xfId="36" applyNumberFormat="1" applyFont="1" applyFill="1" applyBorder="1" applyAlignment="1" applyProtection="1">
      <alignment horizontal="center"/>
      <protection/>
    </xf>
    <xf numFmtId="0" fontId="10" fillId="35" borderId="15" xfId="36" applyNumberFormat="1" applyFont="1" applyFill="1" applyBorder="1" applyProtection="1">
      <alignment/>
      <protection/>
    </xf>
    <xf numFmtId="49" fontId="0" fillId="18" borderId="15" xfId="0" applyNumberFormat="1" applyFont="1" applyFill="1" applyBorder="1" applyAlignment="1" applyProtection="1">
      <alignment horizontal="center"/>
      <protection/>
    </xf>
    <xf numFmtId="49" fontId="0" fillId="18" borderId="61" xfId="0" applyNumberFormat="1" applyFont="1" applyFill="1" applyBorder="1" applyAlignment="1" applyProtection="1">
      <alignment horizontal="center"/>
      <protection/>
    </xf>
    <xf numFmtId="49" fontId="0" fillId="18" borderId="19" xfId="0" applyNumberFormat="1" applyFont="1" applyFill="1" applyBorder="1" applyAlignment="1" applyProtection="1">
      <alignment horizontal="center"/>
      <protection/>
    </xf>
    <xf numFmtId="49" fontId="0" fillId="18" borderId="27" xfId="0" applyNumberFormat="1" applyFont="1" applyFill="1" applyBorder="1" applyAlignment="1" applyProtection="1">
      <alignment horizontal="center"/>
      <protection/>
    </xf>
    <xf numFmtId="49" fontId="0" fillId="18" borderId="71" xfId="0" applyNumberFormat="1" applyFont="1" applyFill="1" applyBorder="1" applyAlignment="1" applyProtection="1">
      <alignment horizontal="center"/>
      <protection/>
    </xf>
    <xf numFmtId="0" fontId="36" fillId="35" borderId="74" xfId="0" applyFont="1" applyFill="1" applyBorder="1" applyAlignment="1" applyProtection="1">
      <alignment horizontal="center" vertical="center" wrapText="1"/>
      <protection/>
    </xf>
    <xf numFmtId="0" fontId="36" fillId="35" borderId="73" xfId="0" applyFont="1" applyFill="1" applyBorder="1" applyAlignment="1" applyProtection="1">
      <alignment horizontal="center" vertical="center" wrapText="1"/>
      <protection/>
    </xf>
    <xf numFmtId="0" fontId="36" fillId="35" borderId="80" xfId="0" applyFont="1" applyFill="1" applyBorder="1" applyAlignment="1" applyProtection="1">
      <alignment horizontal="center" vertical="center" wrapText="1"/>
      <protection/>
    </xf>
    <xf numFmtId="0" fontId="36" fillId="35" borderId="75" xfId="0" applyFont="1" applyFill="1" applyBorder="1" applyAlignment="1" applyProtection="1">
      <alignment horizontal="center" vertical="center" wrapText="1"/>
      <protection/>
    </xf>
    <xf numFmtId="0" fontId="36" fillId="35" borderId="81" xfId="0" applyFont="1" applyFill="1" applyBorder="1" applyAlignment="1" applyProtection="1">
      <alignment horizontal="center" vertical="center" wrapText="1"/>
      <protection/>
    </xf>
    <xf numFmtId="0" fontId="36" fillId="35" borderId="39" xfId="0" applyFont="1" applyFill="1" applyBorder="1" applyAlignment="1" applyProtection="1">
      <alignment horizontal="center" vertical="center" wrapText="1"/>
      <protection/>
    </xf>
    <xf numFmtId="0" fontId="36" fillId="35" borderId="82" xfId="0" applyFont="1" applyFill="1" applyBorder="1" applyAlignment="1" applyProtection="1">
      <alignment horizontal="center" vertical="center" wrapText="1"/>
      <protection/>
    </xf>
    <xf numFmtId="0" fontId="36" fillId="35" borderId="72" xfId="0" applyFont="1" applyFill="1" applyBorder="1" applyAlignment="1" applyProtection="1">
      <alignment horizontal="center" vertical="center" wrapText="1"/>
      <protection/>
    </xf>
    <xf numFmtId="0" fontId="36" fillId="35" borderId="83" xfId="0" applyFont="1" applyFill="1" applyBorder="1" applyAlignment="1" applyProtection="1">
      <alignment horizontal="center" vertical="center" wrapText="1"/>
      <protection/>
    </xf>
    <xf numFmtId="0" fontId="36" fillId="35" borderId="84" xfId="0" applyFont="1" applyFill="1" applyBorder="1" applyAlignment="1" applyProtection="1">
      <alignment horizontal="center" vertical="center" wrapText="1"/>
      <protection/>
    </xf>
    <xf numFmtId="0" fontId="36" fillId="35" borderId="85" xfId="0" applyFont="1" applyFill="1" applyBorder="1" applyAlignment="1" applyProtection="1">
      <alignment horizontal="center" vertical="center" wrapText="1"/>
      <protection/>
    </xf>
    <xf numFmtId="0" fontId="21" fillId="35" borderId="11" xfId="0" applyNumberFormat="1" applyFont="1" applyFill="1" applyBorder="1" applyAlignment="1" applyProtection="1">
      <alignment horizontal="center"/>
      <protection/>
    </xf>
    <xf numFmtId="0" fontId="21" fillId="35" borderId="15" xfId="0" applyNumberFormat="1" applyFont="1" applyFill="1" applyBorder="1" applyAlignment="1" applyProtection="1">
      <alignment horizontal="center"/>
      <protection/>
    </xf>
    <xf numFmtId="0" fontId="21" fillId="35" borderId="48" xfId="0" applyNumberFormat="1" applyFont="1" applyFill="1" applyBorder="1" applyAlignment="1" applyProtection="1">
      <alignment horizontal="center"/>
      <protection/>
    </xf>
    <xf numFmtId="0" fontId="21" fillId="35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10" fillId="0" borderId="18" xfId="0" applyNumberFormat="1" applyFont="1" applyBorder="1" applyAlignment="1" applyProtection="1">
      <alignment horizontal="left" vertical="justify"/>
      <protection/>
    </xf>
    <xf numFmtId="0" fontId="37" fillId="37" borderId="11" xfId="36" applyNumberFormat="1" applyFont="1" applyFill="1" applyBorder="1" applyAlignment="1" applyProtection="1">
      <alignment horizontal="center"/>
      <protection/>
    </xf>
    <xf numFmtId="0" fontId="37" fillId="37" borderId="48" xfId="36" applyNumberFormat="1" applyFont="1" applyFill="1" applyBorder="1" applyAlignment="1" applyProtection="1">
      <alignment horizontal="center"/>
      <protection/>
    </xf>
    <xf numFmtId="0" fontId="37" fillId="37" borderId="15" xfId="36" applyNumberFormat="1" applyFont="1" applyFill="1" applyBorder="1" applyAlignment="1" applyProtection="1">
      <alignment horizontal="center"/>
      <protection/>
    </xf>
    <xf numFmtId="0" fontId="0" fillId="0" borderId="15" xfId="36" applyNumberFormat="1" applyFont="1" applyBorder="1" applyAlignment="1" applyProtection="1">
      <alignment horizontal="center" vertical="center" textRotation="90"/>
      <protection/>
    </xf>
    <xf numFmtId="0" fontId="10" fillId="32" borderId="15" xfId="36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68" xfId="0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52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19" fillId="34" borderId="86" xfId="0" applyFont="1" applyFill="1" applyBorder="1" applyAlignment="1">
      <alignment horizontal="center"/>
    </xf>
    <xf numFmtId="0" fontId="19" fillId="34" borderId="87" xfId="0" applyFont="1" applyFill="1" applyBorder="1" applyAlignment="1">
      <alignment horizontal="center"/>
    </xf>
    <xf numFmtId="0" fontId="19" fillId="34" borderId="88" xfId="0" applyFont="1" applyFill="1" applyBorder="1" applyAlignment="1">
      <alignment horizontal="center"/>
    </xf>
    <xf numFmtId="0" fontId="30" fillId="34" borderId="0" xfId="67" applyFont="1" applyFill="1" applyBorder="1" applyAlignment="1" applyProtection="1">
      <alignment horizontal="left" vertical="center"/>
      <protection/>
    </xf>
    <xf numFmtId="0" fontId="3" fillId="34" borderId="72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32" borderId="72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0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34" borderId="72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67" applyFont="1" applyFill="1" applyBorder="1" applyAlignment="1" applyProtection="1">
      <alignment horizontal="center" vertical="center"/>
      <protection locked="0"/>
    </xf>
    <xf numFmtId="0" fontId="29" fillId="0" borderId="74" xfId="0" applyFont="1" applyFill="1" applyBorder="1" applyAlignment="1" applyProtection="1">
      <alignment horizontal="center" vertical="center" wrapText="1"/>
      <protection/>
    </xf>
    <xf numFmtId="0" fontId="29" fillId="0" borderId="73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77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4" borderId="75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2" borderId="93" xfId="0" applyFont="1" applyFill="1" applyBorder="1" applyAlignment="1" applyProtection="1">
      <alignment horizontal="center" vertical="center" wrapText="1"/>
      <protection/>
    </xf>
    <xf numFmtId="0" fontId="3" fillId="32" borderId="94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10" fillId="32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10" fillId="32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93" xfId="0" applyNumberFormat="1" applyFont="1" applyBorder="1" applyAlignment="1" applyProtection="1">
      <alignment horizontal="center" vertical="center" wrapText="1"/>
      <protection/>
    </xf>
    <xf numFmtId="0" fontId="0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7" fillId="38" borderId="0" xfId="67" applyFont="1" applyFill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32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82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84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1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6" applyNumberFormat="1" applyFont="1" applyFill="1" applyBorder="1" applyAlignment="1" applyProtection="1">
      <alignment horizontal="center" vertical="center" wrapText="1"/>
      <protection/>
    </xf>
    <xf numFmtId="0" fontId="0" fillId="0" borderId="2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10" fillId="32" borderId="15" xfId="36" applyNumberFormat="1" applyFont="1" applyFill="1" applyBorder="1" applyAlignment="1" applyProtection="1">
      <alignment horizontal="center" textRotation="90"/>
      <protection/>
    </xf>
    <xf numFmtId="0" fontId="10" fillId="32" borderId="15" xfId="36" applyFont="1" applyFill="1" applyBorder="1" applyAlignment="1" applyProtection="1">
      <alignment/>
      <protection/>
    </xf>
    <xf numFmtId="0" fontId="0" fillId="0" borderId="85" xfId="36" applyNumberFormat="1" applyFont="1" applyFill="1" applyBorder="1" applyAlignment="1" applyProtection="1">
      <alignment horizontal="center" vertical="center" wrapText="1"/>
      <protection/>
    </xf>
    <xf numFmtId="0" fontId="0" fillId="0" borderId="83" xfId="36" applyNumberFormat="1" applyFont="1" applyFill="1" applyBorder="1" applyAlignment="1" applyProtection="1">
      <alignment horizontal="center" vertical="center" wrapText="1"/>
      <protection/>
    </xf>
    <xf numFmtId="0" fontId="0" fillId="0" borderId="30" xfId="36" applyNumberFormat="1" applyFont="1" applyFill="1" applyBorder="1" applyAlignment="1" applyProtection="1">
      <alignment horizontal="center" vertical="center" wrapText="1"/>
      <protection/>
    </xf>
    <xf numFmtId="0" fontId="0" fillId="0" borderId="34" xfId="36" applyNumberFormat="1" applyFont="1" applyFill="1" applyBorder="1" applyAlignment="1" applyProtection="1">
      <alignment horizontal="center" vertical="center" wrapText="1"/>
      <protection/>
    </xf>
    <xf numFmtId="0" fontId="0" fillId="0" borderId="2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7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36" applyFont="1" applyAlignment="1" applyProtection="1">
      <alignment horizontal="center" vertical="center"/>
      <protection locked="0"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10" fillId="0" borderId="28" xfId="36" applyNumberFormat="1" applyFont="1" applyFill="1" applyBorder="1" applyAlignment="1" applyProtection="1">
      <alignment horizontal="center" vertical="center" wrapText="1"/>
      <protection/>
    </xf>
    <xf numFmtId="0" fontId="10" fillId="0" borderId="78" xfId="36" applyNumberFormat="1" applyFont="1" applyFill="1" applyBorder="1" applyAlignment="1" applyProtection="1">
      <alignment horizontal="center" vertical="center" wrapText="1"/>
      <protection/>
    </xf>
    <xf numFmtId="0" fontId="10" fillId="0" borderId="31" xfId="36" applyNumberFormat="1" applyFont="1" applyFill="1" applyBorder="1" applyAlignment="1" applyProtection="1">
      <alignment horizontal="center" vertical="center" wrapText="1"/>
      <protection/>
    </xf>
    <xf numFmtId="0" fontId="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3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Font="1" applyFill="1" applyBorder="1" applyAlignment="1" applyProtection="1">
      <alignment horizontal="center" vertical="center" wrapText="1"/>
      <protection/>
    </xf>
    <xf numFmtId="0" fontId="0" fillId="0" borderId="18" xfId="36" applyFont="1" applyFill="1" applyBorder="1" applyAlignment="1" applyProtection="1">
      <alignment horizontal="center" vertical="center" wrapText="1"/>
      <protection/>
    </xf>
    <xf numFmtId="0" fontId="0" fillId="32" borderId="91" xfId="36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4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0" borderId="14" xfId="36" applyNumberFormat="1" applyFont="1" applyFill="1" applyBorder="1" applyAlignment="1" applyProtection="1">
      <alignment horizontal="center" vertical="center" wrapText="1"/>
      <protection/>
    </xf>
    <xf numFmtId="0" fontId="10" fillId="0" borderId="95" xfId="36" applyNumberFormat="1" applyFont="1" applyFill="1" applyBorder="1" applyAlignment="1" applyProtection="1">
      <alignment horizontal="center"/>
      <protection locked="0"/>
    </xf>
    <xf numFmtId="0" fontId="10" fillId="0" borderId="90" xfId="36" applyNumberFormat="1" applyFont="1" applyFill="1" applyBorder="1" applyAlignment="1" applyProtection="1">
      <alignment horizontal="center"/>
      <protection locked="0"/>
    </xf>
    <xf numFmtId="0" fontId="10" fillId="0" borderId="69" xfId="36" applyNumberFormat="1" applyFont="1" applyFill="1" applyBorder="1" applyAlignment="1" applyProtection="1">
      <alignment horizontal="center"/>
      <protection locked="0"/>
    </xf>
    <xf numFmtId="0" fontId="0" fillId="0" borderId="9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36" applyNumberFormat="1" applyFont="1" applyBorder="1" applyAlignment="1" applyProtection="1">
      <alignment/>
      <protection/>
    </xf>
    <xf numFmtId="0" fontId="15" fillId="0" borderId="15" xfId="36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center" textRotation="90" shrinkToFit="1"/>
      <protection/>
    </xf>
    <xf numFmtId="0" fontId="15" fillId="0" borderId="15" xfId="36" applyFont="1" applyBorder="1" applyAlignment="1" applyProtection="1">
      <alignment horizontal="center" textRotation="90"/>
      <protection/>
    </xf>
    <xf numFmtId="0" fontId="0" fillId="0" borderId="15" xfId="36" applyNumberFormat="1" applyFont="1" applyBorder="1" applyAlignment="1" applyProtection="1">
      <alignment horizontal="center" vertical="center" textRotation="90" wrapText="1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10" fillId="32" borderId="15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36" applyFont="1" applyFill="1" applyBorder="1" applyAlignment="1" applyProtection="1">
      <alignment horizontal="center" vertical="center" wrapText="1"/>
      <protection/>
    </xf>
    <xf numFmtId="0" fontId="10" fillId="0" borderId="0" xfId="36" applyNumberFormat="1" applyFont="1" applyFill="1" applyAlignment="1" applyProtection="1">
      <alignment horizontal="left"/>
      <protection locked="0"/>
    </xf>
    <xf numFmtId="0" fontId="0" fillId="0" borderId="29" xfId="36" applyNumberFormat="1" applyFont="1" applyBorder="1" applyAlignment="1" applyProtection="1">
      <alignment horizontal="center"/>
      <protection/>
    </xf>
    <xf numFmtId="0" fontId="0" fillId="0" borderId="52" xfId="36" applyNumberFormat="1" applyFont="1" applyBorder="1" applyAlignment="1" applyProtection="1">
      <alignment horizontal="center"/>
      <protection/>
    </xf>
    <xf numFmtId="0" fontId="10" fillId="0" borderId="14" xfId="36" applyNumberFormat="1" applyFont="1" applyFill="1" applyBorder="1" applyAlignment="1" applyProtection="1">
      <alignment horizontal="center" vertical="center" wrapText="1"/>
      <protection/>
    </xf>
    <xf numFmtId="0" fontId="16" fillId="0" borderId="95" xfId="36" applyNumberFormat="1" applyFont="1" applyBorder="1" applyAlignment="1" applyProtection="1">
      <alignment horizontal="left"/>
      <protection/>
    </xf>
    <xf numFmtId="0" fontId="16" fillId="0" borderId="90" xfId="36" applyNumberFormat="1" applyFont="1" applyBorder="1" applyAlignment="1" applyProtection="1">
      <alignment horizontal="left"/>
      <protection/>
    </xf>
    <xf numFmtId="0" fontId="0" fillId="0" borderId="91" xfId="36" applyNumberFormat="1" applyFont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Border="1" applyAlignment="1" applyProtection="1">
      <alignment horizontal="center" vertical="center" textRotation="90" wrapText="1"/>
      <protection/>
    </xf>
    <xf numFmtId="0" fontId="1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wrapText="1"/>
      <protection/>
    </xf>
    <xf numFmtId="0" fontId="0" fillId="0" borderId="52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0" fillId="0" borderId="93" xfId="36" applyNumberFormat="1" applyFont="1" applyBorder="1" applyAlignment="1" applyProtection="1">
      <alignment horizontal="center" vertical="center" wrapText="1"/>
      <protection/>
    </xf>
    <xf numFmtId="0" fontId="0" fillId="0" borderId="81" xfId="36" applyFont="1" applyBorder="1" applyAlignment="1" applyProtection="1">
      <alignment horizontal="center" vertical="center" wrapText="1"/>
      <protection/>
    </xf>
    <xf numFmtId="0" fontId="0" fillId="0" borderId="18" xfId="3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27" fillId="38" borderId="0" xfId="67" applyFont="1" applyFill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left" vertical="top" wrapText="1"/>
    </xf>
    <xf numFmtId="0" fontId="10" fillId="3" borderId="46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95" xfId="0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28" fillId="38" borderId="0" xfId="67" applyFont="1" applyFill="1" applyBorder="1" applyAlignment="1" applyProtection="1">
      <alignment horizontal="center" vertical="center" wrapText="1"/>
      <protection/>
    </xf>
    <xf numFmtId="0" fontId="21" fillId="10" borderId="0" xfId="0" applyFont="1" applyFill="1" applyAlignment="1">
      <alignment horizontal="center" vertical="top" wrapText="1"/>
    </xf>
    <xf numFmtId="0" fontId="0" fillId="35" borderId="15" xfId="0" applyFont="1" applyFill="1" applyBorder="1" applyAlignment="1" applyProtection="1">
      <alignment horizontal="center" vertical="center" textRotation="90" wrapText="1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indent="2" readingOrder="1"/>
    </xf>
    <xf numFmtId="0" fontId="0" fillId="0" borderId="20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8" fillId="38" borderId="0" xfId="67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2" fillId="0" borderId="0" xfId="61" applyFont="1" applyAlignment="1">
      <alignment horizontal="left" vertical="top" wrapText="1"/>
      <protection/>
    </xf>
    <xf numFmtId="0" fontId="10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 indent="2"/>
      <protection/>
    </xf>
    <xf numFmtId="0" fontId="0" fillId="0" borderId="72" xfId="61" applyFont="1" applyBorder="1" applyAlignment="1">
      <alignment horizontal="center" vertical="center" wrapText="1"/>
      <protection/>
    </xf>
    <xf numFmtId="0" fontId="0" fillId="0" borderId="40" xfId="61" applyBorder="1" applyAlignment="1">
      <alignment horizontal="center" vertical="center" wrapText="1"/>
      <protection/>
    </xf>
    <xf numFmtId="0" fontId="14" fillId="0" borderId="78" xfId="61" applyFont="1" applyBorder="1" applyAlignment="1">
      <alignment horizontal="center" vertical="center" wrapText="1"/>
      <protection/>
    </xf>
    <xf numFmtId="0" fontId="14" fillId="0" borderId="52" xfId="61" applyFont="1" applyBorder="1" applyAlignment="1">
      <alignment horizontal="center" vertical="center" wrapText="1"/>
      <protection/>
    </xf>
    <xf numFmtId="0" fontId="14" fillId="0" borderId="96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67" xfId="61" applyFont="1" applyBorder="1" applyAlignment="1">
      <alignment horizontal="center" vertical="center" wrapText="1"/>
      <protection/>
    </xf>
    <xf numFmtId="0" fontId="10" fillId="0" borderId="0" xfId="61" applyFont="1" applyAlignment="1">
      <alignment horizontal="center" vertical="center" wrapText="1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48" xfId="61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_Sheet1" xfId="36"/>
    <cellStyle name="Normal_Shee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  <cellStyle name="Hyperlink" xfId="67"/>
  </cellStyles>
  <dxfs count="7">
    <dxf/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21</xdr:row>
      <xdr:rowOff>104775</xdr:rowOff>
    </xdr:from>
    <xdr:to>
      <xdr:col>1</xdr:col>
      <xdr:colOff>1924050</xdr:colOff>
      <xdr:row>27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114800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123825</xdr:rowOff>
    </xdr:from>
    <xdr:to>
      <xdr:col>1</xdr:col>
      <xdr:colOff>895350</xdr:colOff>
      <xdr:row>53</xdr:row>
      <xdr:rowOff>95250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143875"/>
          <a:ext cx="1219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28</xdr:row>
      <xdr:rowOff>142875</xdr:rowOff>
    </xdr:from>
    <xdr:to>
      <xdr:col>1</xdr:col>
      <xdr:colOff>1809750</xdr:colOff>
      <xdr:row>36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49592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486" customWidth="1"/>
    <col min="9" max="9" width="17.28125" style="486" customWidth="1"/>
    <col min="10" max="10" width="29.421875" style="486" customWidth="1"/>
    <col min="11" max="11" width="22.28125" style="486" customWidth="1"/>
    <col min="12" max="16384" width="9.140625" style="486" customWidth="1"/>
  </cols>
  <sheetData>
    <row r="2" spans="1:11" s="482" customFormat="1" ht="15">
      <c r="A2" s="533" t="s">
        <v>414</v>
      </c>
      <c r="B2" s="533"/>
      <c r="C2" s="533"/>
      <c r="D2" s="533"/>
      <c r="E2" s="533"/>
      <c r="F2" s="533"/>
      <c r="G2" s="533"/>
      <c r="H2" s="533"/>
      <c r="I2" s="533"/>
      <c r="J2" s="533"/>
      <c r="K2" s="481"/>
    </row>
    <row r="3" spans="1:11" s="484" customFormat="1" ht="15">
      <c r="A3" s="533" t="s">
        <v>415</v>
      </c>
      <c r="B3" s="533"/>
      <c r="C3" s="533"/>
      <c r="D3" s="533"/>
      <c r="E3" s="533"/>
      <c r="F3" s="533"/>
      <c r="G3" s="533"/>
      <c r="H3" s="533"/>
      <c r="I3" s="533"/>
      <c r="J3" s="533"/>
      <c r="K3" s="483"/>
    </row>
    <row r="4" spans="1:11" s="484" customFormat="1" ht="15">
      <c r="A4" s="533" t="s">
        <v>416</v>
      </c>
      <c r="B4" s="533"/>
      <c r="C4" s="533"/>
      <c r="D4" s="533"/>
      <c r="E4" s="533"/>
      <c r="F4" s="533"/>
      <c r="G4" s="533"/>
      <c r="H4" s="533"/>
      <c r="I4" s="533"/>
      <c r="J4" s="533"/>
      <c r="K4" s="483"/>
    </row>
    <row r="5" spans="1:11" s="484" customFormat="1" ht="15">
      <c r="A5" s="533" t="s">
        <v>419</v>
      </c>
      <c r="B5" s="533"/>
      <c r="C5" s="533"/>
      <c r="D5" s="533"/>
      <c r="E5" s="533"/>
      <c r="F5" s="533"/>
      <c r="G5" s="533"/>
      <c r="H5" s="533"/>
      <c r="I5" s="533"/>
      <c r="J5" s="533"/>
      <c r="K5" s="483"/>
    </row>
    <row r="6" spans="1:11" s="484" customFormat="1" ht="15">
      <c r="A6" s="533" t="s">
        <v>418</v>
      </c>
      <c r="B6" s="533"/>
      <c r="C6" s="533"/>
      <c r="D6" s="533"/>
      <c r="E6" s="533"/>
      <c r="F6" s="533"/>
      <c r="G6" s="533"/>
      <c r="H6" s="533"/>
      <c r="I6" s="533"/>
      <c r="J6" s="533"/>
      <c r="K6" s="483"/>
    </row>
    <row r="7" spans="1:11" s="484" customFormat="1" ht="15">
      <c r="A7" s="533" t="s">
        <v>420</v>
      </c>
      <c r="B7" s="533"/>
      <c r="C7" s="533"/>
      <c r="D7" s="533"/>
      <c r="E7" s="533"/>
      <c r="F7" s="533"/>
      <c r="G7" s="533"/>
      <c r="H7" s="533"/>
      <c r="I7" s="533"/>
      <c r="J7" s="533"/>
      <c r="K7" s="483"/>
    </row>
    <row r="8" spans="1:11" s="484" customFormat="1" ht="15">
      <c r="A8" s="533" t="s">
        <v>417</v>
      </c>
      <c r="B8" s="533"/>
      <c r="C8" s="533"/>
      <c r="D8" s="533"/>
      <c r="E8" s="533"/>
      <c r="F8" s="533"/>
      <c r="G8" s="533"/>
      <c r="H8" s="533"/>
      <c r="I8" s="533"/>
      <c r="J8" s="533"/>
      <c r="K8" s="483"/>
    </row>
    <row r="9" spans="1:11" ht="15.75" thickBot="1">
      <c r="A9" s="221"/>
      <c r="B9" s="222"/>
      <c r="C9" s="8"/>
      <c r="D9" s="485"/>
      <c r="E9" s="221"/>
      <c r="F9" s="221"/>
      <c r="G9" s="221"/>
      <c r="H9" s="221"/>
      <c r="I9" s="221"/>
      <c r="J9" s="223"/>
      <c r="K9" s="221"/>
    </row>
    <row r="10" spans="1:11" ht="15.75" thickBot="1">
      <c r="A10" s="530" t="s">
        <v>422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2"/>
    </row>
    <row r="11" spans="1:11" ht="15.75" thickTop="1">
      <c r="A11" s="233"/>
      <c r="B11" s="222"/>
      <c r="C11" s="224"/>
      <c r="D11" s="224"/>
      <c r="E11" s="224"/>
      <c r="F11" s="224"/>
      <c r="G11" s="224"/>
      <c r="H11" s="224"/>
      <c r="I11" s="224"/>
      <c r="J11" s="224"/>
      <c r="K11" s="234"/>
    </row>
    <row r="12" spans="1:11" ht="15">
      <c r="A12" s="233"/>
      <c r="B12" s="222"/>
      <c r="C12" s="256" t="s">
        <v>428</v>
      </c>
      <c r="D12" s="256"/>
      <c r="E12" s="256"/>
      <c r="F12" s="256"/>
      <c r="G12" s="256"/>
      <c r="H12" s="256"/>
      <c r="I12" s="256"/>
      <c r="J12" s="256"/>
      <c r="K12" s="234"/>
    </row>
    <row r="13" spans="1:11" ht="15">
      <c r="A13" s="233"/>
      <c r="B13" s="222"/>
      <c r="C13" s="256" t="s">
        <v>423</v>
      </c>
      <c r="D13" s="256"/>
      <c r="E13" s="256"/>
      <c r="F13" s="256"/>
      <c r="G13" s="256"/>
      <c r="H13" s="256"/>
      <c r="I13" s="256"/>
      <c r="J13" s="256"/>
      <c r="K13" s="234"/>
    </row>
    <row r="14" spans="1:11" ht="15.75" thickBot="1">
      <c r="A14" s="235"/>
      <c r="B14" s="236"/>
      <c r="C14" s="237"/>
      <c r="D14" s="236"/>
      <c r="E14" s="236"/>
      <c r="F14" s="236"/>
      <c r="G14" s="236"/>
      <c r="H14" s="236"/>
      <c r="I14" s="236"/>
      <c r="J14" s="236"/>
      <c r="K14" s="238"/>
    </row>
    <row r="15" spans="1:11" ht="46.5" customHeight="1" thickTop="1">
      <c r="A15" s="529" t="s">
        <v>574</v>
      </c>
      <c r="B15" s="529"/>
      <c r="C15" s="529"/>
      <c r="D15" s="529"/>
      <c r="E15" s="529"/>
      <c r="F15" s="529"/>
      <c r="G15" s="529"/>
      <c r="H15" s="529"/>
      <c r="I15" s="529"/>
      <c r="J15" s="529"/>
      <c r="K15" s="529"/>
    </row>
    <row r="16" spans="1:11" ht="46.5" customHeight="1">
      <c r="A16" s="529" t="s">
        <v>575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</row>
    <row r="17" spans="1:11" ht="46.5" customHeight="1">
      <c r="A17" s="529" t="s">
        <v>576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</row>
    <row r="18" spans="1:11" ht="46.5" customHeight="1">
      <c r="A18" s="529" t="s">
        <v>577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</row>
    <row r="19" spans="1:11" ht="46.5" customHeight="1">
      <c r="A19" s="529" t="s">
        <v>578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</row>
    <row r="20" spans="1:11" ht="46.5" customHeight="1">
      <c r="A20" s="529" t="s">
        <v>579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</row>
    <row r="21" spans="1:11" ht="46.5" customHeight="1">
      <c r="A21" s="529" t="s">
        <v>580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</row>
    <row r="22" spans="1:11" ht="120" customHeight="1">
      <c r="A22" s="529" t="s">
        <v>589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</row>
    <row r="23" spans="1:11" ht="46.5" customHeight="1">
      <c r="A23" s="529" t="s">
        <v>572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</row>
    <row r="24" spans="1:11" ht="46.5" customHeight="1">
      <c r="A24" s="529" t="s">
        <v>581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</row>
    <row r="25" spans="1:11" ht="46.5" customHeight="1">
      <c r="A25" s="529" t="s">
        <v>573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</row>
    <row r="26" spans="1:11" ht="46.5" customHeight="1">
      <c r="A26" s="529" t="s">
        <v>582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</row>
    <row r="27" spans="1:11" ht="6.75" customHeight="1">
      <c r="A27" s="529"/>
      <c r="B27" s="529"/>
      <c r="C27" s="529"/>
      <c r="D27" s="529"/>
      <c r="E27" s="529"/>
      <c r="F27" s="529"/>
      <c r="G27" s="529"/>
      <c r="H27" s="529"/>
      <c r="I27" s="529"/>
      <c r="J27" s="529"/>
      <c r="K27" s="529"/>
    </row>
    <row r="28" spans="1:11" ht="46.5" customHeight="1">
      <c r="A28" s="529" t="s">
        <v>583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</row>
    <row r="29" spans="1:11" ht="46.5" customHeight="1">
      <c r="A29" s="529" t="s">
        <v>525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</row>
  </sheetData>
  <sheetProtection/>
  <mergeCells count="23">
    <mergeCell ref="A2:J2"/>
    <mergeCell ref="A8:J8"/>
    <mergeCell ref="A7:J7"/>
    <mergeCell ref="A6:J6"/>
    <mergeCell ref="A5:J5"/>
    <mergeCell ref="A3:J3"/>
    <mergeCell ref="A4:J4"/>
    <mergeCell ref="A25:K25"/>
    <mergeCell ref="A26:K26"/>
    <mergeCell ref="A21:K21"/>
    <mergeCell ref="A22:K22"/>
    <mergeCell ref="A23:K23"/>
    <mergeCell ref="A10:K10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143"/>
  <sheetViews>
    <sheetView zoomScale="110" zoomScaleNormal="110" zoomScalePageLayoutView="0" workbookViewId="0" topLeftCell="A63">
      <selection activeCell="O95" sqref="O95"/>
    </sheetView>
  </sheetViews>
  <sheetFormatPr defaultColWidth="9.140625" defaultRowHeight="12.75"/>
  <cols>
    <col min="1" max="1" width="16.8515625" style="376" customWidth="1"/>
    <col min="2" max="2" width="2.7109375" style="376" bestFit="1" customWidth="1"/>
    <col min="3" max="3" width="7.140625" style="376" customWidth="1"/>
    <col min="4" max="4" width="9.57421875" style="376" customWidth="1"/>
    <col min="5" max="5" width="10.00390625" style="376" customWidth="1"/>
    <col min="6" max="6" width="10.8515625" style="376" customWidth="1"/>
    <col min="7" max="7" width="13.57421875" style="376" customWidth="1"/>
    <col min="8" max="8" width="9.140625" style="376" customWidth="1"/>
    <col min="9" max="9" width="9.7109375" style="376" customWidth="1"/>
    <col min="10" max="10" width="8.7109375" style="376" customWidth="1"/>
    <col min="11" max="21" width="9.140625" style="376" customWidth="1"/>
    <col min="22" max="22" width="12.8515625" style="376" customWidth="1"/>
    <col min="23" max="16384" width="9.140625" style="376" customWidth="1"/>
  </cols>
  <sheetData>
    <row r="1" spans="2:20" s="6" customFormat="1" ht="21" customHeight="1">
      <c r="B1" s="568" t="s">
        <v>47</v>
      </c>
      <c r="C1" s="568"/>
      <c r="D1" s="568"/>
      <c r="E1" s="568"/>
      <c r="F1" s="568"/>
      <c r="G1" s="568"/>
      <c r="H1" s="568"/>
      <c r="I1" s="568"/>
      <c r="J1" s="568"/>
      <c r="K1" s="1" t="s">
        <v>595</v>
      </c>
      <c r="L1" s="430" t="s">
        <v>46</v>
      </c>
      <c r="M1" s="28">
        <v>12</v>
      </c>
      <c r="N1" s="573" t="s">
        <v>596</v>
      </c>
      <c r="O1" s="573"/>
      <c r="P1" s="573"/>
      <c r="Q1" s="33"/>
      <c r="R1" s="431"/>
      <c r="S1" s="431"/>
      <c r="T1" s="431"/>
    </row>
    <row r="2" spans="1:22" s="6" customFormat="1" ht="15.75" thickBot="1">
      <c r="A2" s="561" t="s">
        <v>421</v>
      </c>
      <c r="B2" s="561"/>
      <c r="C2" s="574"/>
      <c r="D2" s="574"/>
      <c r="E2" s="575"/>
      <c r="F2" s="575"/>
      <c r="G2" s="575"/>
      <c r="H2" s="575"/>
      <c r="I2" s="574"/>
      <c r="J2" s="574"/>
      <c r="K2" s="574"/>
      <c r="L2" s="574"/>
      <c r="M2" s="574"/>
      <c r="N2" s="432"/>
      <c r="O2" s="432"/>
      <c r="P2" s="433"/>
      <c r="Q2" s="433"/>
      <c r="R2" s="433"/>
      <c r="S2" s="433"/>
      <c r="T2" s="434"/>
      <c r="U2" s="434"/>
      <c r="V2" s="435"/>
    </row>
    <row r="3" spans="1:22" ht="15" customHeight="1" thickBot="1">
      <c r="A3" s="562" t="s">
        <v>49</v>
      </c>
      <c r="B3" s="563"/>
      <c r="C3" s="379"/>
      <c r="D3" s="576" t="s">
        <v>59</v>
      </c>
      <c r="E3" s="579" t="s">
        <v>3</v>
      </c>
      <c r="F3" s="571" t="s">
        <v>528</v>
      </c>
      <c r="G3" s="572"/>
      <c r="H3" s="582" t="s">
        <v>424</v>
      </c>
      <c r="I3" s="380"/>
      <c r="J3" s="542" t="s">
        <v>4</v>
      </c>
      <c r="K3" s="550" t="s">
        <v>0</v>
      </c>
      <c r="L3" s="550"/>
      <c r="M3" s="550"/>
      <c r="N3" s="539" t="s">
        <v>7</v>
      </c>
      <c r="O3" s="550" t="s">
        <v>1</v>
      </c>
      <c r="P3" s="550"/>
      <c r="Q3" s="550"/>
      <c r="R3" s="550"/>
      <c r="S3" s="550"/>
      <c r="T3" s="539" t="s">
        <v>10</v>
      </c>
      <c r="U3" s="542" t="s">
        <v>60</v>
      </c>
      <c r="V3" s="380"/>
    </row>
    <row r="4" spans="1:22" ht="72" customHeight="1">
      <c r="A4" s="564"/>
      <c r="B4" s="565"/>
      <c r="C4" s="381" t="s">
        <v>2</v>
      </c>
      <c r="D4" s="577"/>
      <c r="E4" s="580"/>
      <c r="F4" s="569" t="s">
        <v>527</v>
      </c>
      <c r="G4" s="569" t="s">
        <v>526</v>
      </c>
      <c r="H4" s="583"/>
      <c r="I4" s="382" t="s">
        <v>524</v>
      </c>
      <c r="J4" s="543"/>
      <c r="K4" s="585" t="s">
        <v>5</v>
      </c>
      <c r="L4" s="545" t="s">
        <v>6</v>
      </c>
      <c r="M4" s="546"/>
      <c r="N4" s="540"/>
      <c r="O4" s="587" t="s">
        <v>5</v>
      </c>
      <c r="P4" s="547" t="s">
        <v>31</v>
      </c>
      <c r="Q4" s="547" t="s">
        <v>52</v>
      </c>
      <c r="R4" s="547" t="s">
        <v>8</v>
      </c>
      <c r="S4" s="551" t="s">
        <v>9</v>
      </c>
      <c r="T4" s="540"/>
      <c r="U4" s="543"/>
      <c r="V4" s="382" t="s">
        <v>11</v>
      </c>
    </row>
    <row r="5" spans="1:22" ht="24.75" customHeight="1" thickBot="1">
      <c r="A5" s="566"/>
      <c r="B5" s="567"/>
      <c r="C5" s="383"/>
      <c r="D5" s="578"/>
      <c r="E5" s="581"/>
      <c r="F5" s="570"/>
      <c r="G5" s="570"/>
      <c r="H5" s="584"/>
      <c r="I5" s="384"/>
      <c r="J5" s="544"/>
      <c r="K5" s="586"/>
      <c r="L5" s="385" t="s">
        <v>12</v>
      </c>
      <c r="M5" s="386" t="s">
        <v>13</v>
      </c>
      <c r="N5" s="541"/>
      <c r="O5" s="588"/>
      <c r="P5" s="548"/>
      <c r="Q5" s="548"/>
      <c r="R5" s="549"/>
      <c r="S5" s="552"/>
      <c r="T5" s="541"/>
      <c r="U5" s="544"/>
      <c r="V5" s="382"/>
    </row>
    <row r="6" spans="1:22" ht="12.75" thickBot="1">
      <c r="A6" s="497" t="s">
        <v>50</v>
      </c>
      <c r="B6" s="498"/>
      <c r="C6" s="499" t="s">
        <v>51</v>
      </c>
      <c r="D6" s="500">
        <v>1</v>
      </c>
      <c r="E6" s="501">
        <v>2</v>
      </c>
      <c r="F6" s="502" t="s">
        <v>54</v>
      </c>
      <c r="G6" s="502" t="s">
        <v>402</v>
      </c>
      <c r="H6" s="503">
        <v>3</v>
      </c>
      <c r="I6" s="498">
        <v>4</v>
      </c>
      <c r="J6" s="504">
        <v>5</v>
      </c>
      <c r="K6" s="505">
        <v>6</v>
      </c>
      <c r="L6" s="506" t="s">
        <v>55</v>
      </c>
      <c r="M6" s="500" t="s">
        <v>56</v>
      </c>
      <c r="N6" s="504">
        <v>7</v>
      </c>
      <c r="O6" s="505">
        <v>8</v>
      </c>
      <c r="P6" s="506" t="s">
        <v>472</v>
      </c>
      <c r="Q6" s="506" t="s">
        <v>473</v>
      </c>
      <c r="R6" s="506" t="s">
        <v>474</v>
      </c>
      <c r="S6" s="507" t="s">
        <v>475</v>
      </c>
      <c r="T6" s="504">
        <v>9</v>
      </c>
      <c r="U6" s="504">
        <v>10</v>
      </c>
      <c r="V6" s="498">
        <v>11</v>
      </c>
    </row>
    <row r="7" spans="1:22" ht="15.75" customHeight="1">
      <c r="A7" s="534" t="s">
        <v>66</v>
      </c>
      <c r="B7" s="534" t="s">
        <v>14</v>
      </c>
      <c r="C7" s="22">
        <v>2013</v>
      </c>
      <c r="D7" s="336">
        <v>65</v>
      </c>
      <c r="E7" s="9">
        <v>210</v>
      </c>
      <c r="F7" s="10">
        <v>2</v>
      </c>
      <c r="G7" s="10">
        <v>0</v>
      </c>
      <c r="H7" s="344">
        <v>2</v>
      </c>
      <c r="I7" s="60">
        <f>H7+E7</f>
        <v>212</v>
      </c>
      <c r="J7" s="4">
        <f>D7+I7</f>
        <v>277</v>
      </c>
      <c r="K7" s="34">
        <f>N7+O7</f>
        <v>207</v>
      </c>
      <c r="L7" s="10">
        <v>174</v>
      </c>
      <c r="M7" s="54">
        <f>IF(K7&lt;&gt;0,L7/K7,0)</f>
        <v>0.8405797101449275</v>
      </c>
      <c r="N7" s="59">
        <v>152</v>
      </c>
      <c r="O7" s="34">
        <f>SUM(P7:S7)</f>
        <v>55</v>
      </c>
      <c r="P7" s="10">
        <v>0</v>
      </c>
      <c r="Q7" s="10">
        <v>12</v>
      </c>
      <c r="R7" s="10">
        <v>0</v>
      </c>
      <c r="S7" s="30">
        <v>43</v>
      </c>
      <c r="T7" s="59">
        <v>1060</v>
      </c>
      <c r="U7" s="4">
        <f>J7-K7</f>
        <v>70</v>
      </c>
      <c r="V7" s="13">
        <v>44</v>
      </c>
    </row>
    <row r="8" spans="1:22" ht="15.75" customHeight="1">
      <c r="A8" s="535"/>
      <c r="B8" s="537"/>
      <c r="C8" s="23">
        <v>2014</v>
      </c>
      <c r="D8" s="337">
        <v>70</v>
      </c>
      <c r="E8" s="11">
        <v>229</v>
      </c>
      <c r="F8" s="12">
        <v>1</v>
      </c>
      <c r="G8" s="12">
        <v>0</v>
      </c>
      <c r="H8" s="345">
        <v>4</v>
      </c>
      <c r="I8" s="61">
        <f>H8+E8</f>
        <v>233</v>
      </c>
      <c r="J8" s="5">
        <f>D8+I8</f>
        <v>303</v>
      </c>
      <c r="K8" s="35">
        <f aca="true" t="shared" si="0" ref="K8:K45">N8+O8</f>
        <v>254</v>
      </c>
      <c r="L8" s="12">
        <v>210</v>
      </c>
      <c r="M8" s="55">
        <f>IF(K8&lt;&gt;0,L8/K8,0)</f>
        <v>0.8267716535433071</v>
      </c>
      <c r="N8" s="53">
        <v>182</v>
      </c>
      <c r="O8" s="35">
        <f>SUM(P8:S8)</f>
        <v>72</v>
      </c>
      <c r="P8" s="12">
        <v>0</v>
      </c>
      <c r="Q8" s="12">
        <v>13</v>
      </c>
      <c r="R8" s="12">
        <v>0</v>
      </c>
      <c r="S8" s="31">
        <v>59</v>
      </c>
      <c r="T8" s="53">
        <v>1267</v>
      </c>
      <c r="U8" s="5">
        <f>J8-K8</f>
        <v>49</v>
      </c>
      <c r="V8" s="252">
        <v>86</v>
      </c>
    </row>
    <row r="9" spans="1:22" ht="15.75" customHeight="1" thickBot="1">
      <c r="A9" s="536"/>
      <c r="B9" s="538"/>
      <c r="C9" s="24">
        <v>2015</v>
      </c>
      <c r="D9" s="391">
        <f>'6.Прил 3_ГДиАД-съдии'!E9</f>
        <v>49</v>
      </c>
      <c r="E9" s="244">
        <v>184</v>
      </c>
      <c r="F9" s="245">
        <v>1</v>
      </c>
      <c r="G9" s="245">
        <v>0</v>
      </c>
      <c r="H9" s="436">
        <v>4</v>
      </c>
      <c r="I9" s="351">
        <f>H9+E9</f>
        <v>188</v>
      </c>
      <c r="J9" s="241">
        <f>D9+I9</f>
        <v>237</v>
      </c>
      <c r="K9" s="36">
        <f>N9+O9</f>
        <v>195</v>
      </c>
      <c r="L9" s="254">
        <f>'6.Прил 3_ГДиАД-съдии'!BA9</f>
        <v>156</v>
      </c>
      <c r="M9" s="57">
        <f>IF(K9&lt;&gt;0,L9/K9,0)</f>
        <v>0.8</v>
      </c>
      <c r="N9" s="253">
        <f>'6.Прил 3_ГДиАД-съдии'!AK9</f>
        <v>148</v>
      </c>
      <c r="O9" s="39">
        <f>SUM(P9:S9)</f>
        <v>47</v>
      </c>
      <c r="P9" s="245">
        <v>0</v>
      </c>
      <c r="Q9" s="245">
        <v>10</v>
      </c>
      <c r="R9" s="245">
        <v>0</v>
      </c>
      <c r="S9" s="242">
        <v>37</v>
      </c>
      <c r="T9" s="246">
        <v>275</v>
      </c>
      <c r="U9" s="26">
        <f>J9-K9</f>
        <v>42</v>
      </c>
      <c r="V9" s="251">
        <v>37</v>
      </c>
    </row>
    <row r="10" spans="1:22" ht="15.75" customHeight="1">
      <c r="A10" s="540" t="s">
        <v>53</v>
      </c>
      <c r="B10" s="534" t="s">
        <v>15</v>
      </c>
      <c r="C10" s="22">
        <v>2013</v>
      </c>
      <c r="D10" s="338">
        <v>9</v>
      </c>
      <c r="E10" s="15">
        <v>70</v>
      </c>
      <c r="F10" s="16">
        <v>0</v>
      </c>
      <c r="G10" s="16">
        <v>0</v>
      </c>
      <c r="H10" s="350">
        <v>0</v>
      </c>
      <c r="I10" s="63">
        <f aca="true" t="shared" si="1" ref="I10:I27">H10+E10</f>
        <v>70</v>
      </c>
      <c r="J10" s="17">
        <f aca="true" t="shared" si="2" ref="J10:J54">D10+I10</f>
        <v>79</v>
      </c>
      <c r="K10" s="37">
        <f t="shared" si="0"/>
        <v>74</v>
      </c>
      <c r="L10" s="16">
        <v>73</v>
      </c>
      <c r="M10" s="56">
        <f>IF(K10&lt;&gt;0,L10/K10,0)</f>
        <v>0.9864864864864865</v>
      </c>
      <c r="N10" s="52">
        <v>60</v>
      </c>
      <c r="O10" s="37">
        <f aca="true" t="shared" si="3" ref="O10:O45">SUM(P10:S10)</f>
        <v>14</v>
      </c>
      <c r="P10" s="16">
        <v>0</v>
      </c>
      <c r="Q10" s="16">
        <v>4</v>
      </c>
      <c r="R10" s="16">
        <v>0</v>
      </c>
      <c r="S10" s="32">
        <v>10</v>
      </c>
      <c r="T10" s="52">
        <v>258</v>
      </c>
      <c r="U10" s="17">
        <f aca="true" t="shared" si="4" ref="U10:U48">J10-K10</f>
        <v>5</v>
      </c>
      <c r="V10" s="20">
        <v>11</v>
      </c>
    </row>
    <row r="11" spans="1:22" ht="15.75" customHeight="1">
      <c r="A11" s="540"/>
      <c r="B11" s="537"/>
      <c r="C11" s="23">
        <v>2014</v>
      </c>
      <c r="D11" s="337">
        <v>5</v>
      </c>
      <c r="E11" s="11">
        <v>34</v>
      </c>
      <c r="F11" s="12">
        <v>0</v>
      </c>
      <c r="G11" s="12">
        <v>0</v>
      </c>
      <c r="H11" s="345">
        <v>1</v>
      </c>
      <c r="I11" s="61">
        <f t="shared" si="1"/>
        <v>35</v>
      </c>
      <c r="J11" s="5">
        <f t="shared" si="2"/>
        <v>40</v>
      </c>
      <c r="K11" s="35">
        <f t="shared" si="0"/>
        <v>36</v>
      </c>
      <c r="L11" s="12">
        <v>35</v>
      </c>
      <c r="M11" s="55">
        <f>IF(K11&lt;&gt;0,L11/K11,0)</f>
        <v>0.9722222222222222</v>
      </c>
      <c r="N11" s="53">
        <v>25</v>
      </c>
      <c r="O11" s="35">
        <f t="shared" si="3"/>
        <v>11</v>
      </c>
      <c r="P11" s="12">
        <v>0</v>
      </c>
      <c r="Q11" s="12">
        <v>4</v>
      </c>
      <c r="R11" s="12">
        <v>0</v>
      </c>
      <c r="S11" s="31">
        <v>7</v>
      </c>
      <c r="T11" s="53">
        <v>155</v>
      </c>
      <c r="U11" s="5">
        <f t="shared" si="4"/>
        <v>4</v>
      </c>
      <c r="V11" s="14">
        <v>8</v>
      </c>
    </row>
    <row r="12" spans="1:22" ht="15.75" customHeight="1" thickBot="1">
      <c r="A12" s="540"/>
      <c r="B12" s="538"/>
      <c r="C12" s="24">
        <v>2015</v>
      </c>
      <c r="D12" s="391">
        <f>'6.Прил 3_ГДиАД-съдии'!F9</f>
        <v>4</v>
      </c>
      <c r="E12" s="247">
        <v>22</v>
      </c>
      <c r="F12" s="248">
        <v>0</v>
      </c>
      <c r="G12" s="248">
        <v>0</v>
      </c>
      <c r="H12" s="349">
        <v>1</v>
      </c>
      <c r="I12" s="351">
        <f t="shared" si="1"/>
        <v>23</v>
      </c>
      <c r="J12" s="18">
        <f t="shared" si="2"/>
        <v>27</v>
      </c>
      <c r="K12" s="38">
        <f>N12+O12</f>
        <v>19</v>
      </c>
      <c r="L12" s="255">
        <f>'6.Прил 3_ГДиАД-съдии'!BB9</f>
        <v>18</v>
      </c>
      <c r="M12" s="58">
        <f aca="true" t="shared" si="5" ref="M12:M54">IF(K12&lt;&gt;0,L12/K12,0)</f>
        <v>0.9473684210526315</v>
      </c>
      <c r="N12" s="392">
        <f>'6.Прил 3_ГДиАД-съдии'!AL9</f>
        <v>15</v>
      </c>
      <c r="O12" s="50">
        <f>SUM(P12:S12)</f>
        <v>4</v>
      </c>
      <c r="P12" s="248">
        <v>0</v>
      </c>
      <c r="Q12" s="248">
        <v>3</v>
      </c>
      <c r="R12" s="248">
        <v>0</v>
      </c>
      <c r="S12" s="243">
        <v>1</v>
      </c>
      <c r="T12" s="249">
        <v>89</v>
      </c>
      <c r="U12" s="26">
        <f>J12-K12</f>
        <v>8</v>
      </c>
      <c r="V12" s="250">
        <v>3</v>
      </c>
    </row>
    <row r="13" spans="1:22" ht="15.75" customHeight="1">
      <c r="A13" s="534" t="s">
        <v>78</v>
      </c>
      <c r="B13" s="534" t="s">
        <v>16</v>
      </c>
      <c r="C13" s="22">
        <v>2013</v>
      </c>
      <c r="D13" s="336">
        <v>1</v>
      </c>
      <c r="E13" s="9">
        <v>2</v>
      </c>
      <c r="F13" s="10">
        <v>1</v>
      </c>
      <c r="G13" s="10">
        <v>0</v>
      </c>
      <c r="H13" s="344">
        <v>0</v>
      </c>
      <c r="I13" s="60">
        <f t="shared" si="1"/>
        <v>2</v>
      </c>
      <c r="J13" s="4">
        <f t="shared" si="2"/>
        <v>3</v>
      </c>
      <c r="K13" s="34">
        <f t="shared" si="0"/>
        <v>3</v>
      </c>
      <c r="L13" s="10">
        <v>2</v>
      </c>
      <c r="M13" s="54">
        <f t="shared" si="5"/>
        <v>0.6666666666666666</v>
      </c>
      <c r="N13" s="59">
        <v>2</v>
      </c>
      <c r="O13" s="34">
        <f t="shared" si="3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13</v>
      </c>
      <c r="U13" s="4">
        <f t="shared" si="4"/>
        <v>0</v>
      </c>
      <c r="V13" s="13">
        <v>2</v>
      </c>
    </row>
    <row r="14" spans="1:22" ht="15.75" customHeight="1">
      <c r="A14" s="535"/>
      <c r="B14" s="537"/>
      <c r="C14" s="23">
        <v>2014</v>
      </c>
      <c r="D14" s="337">
        <v>0</v>
      </c>
      <c r="E14" s="11">
        <v>3</v>
      </c>
      <c r="F14" s="12">
        <v>0</v>
      </c>
      <c r="G14" s="12">
        <v>0</v>
      </c>
      <c r="H14" s="345">
        <v>0</v>
      </c>
      <c r="I14" s="61">
        <f t="shared" si="1"/>
        <v>3</v>
      </c>
      <c r="J14" s="5">
        <f t="shared" si="2"/>
        <v>3</v>
      </c>
      <c r="K14" s="35">
        <f t="shared" si="0"/>
        <v>2</v>
      </c>
      <c r="L14" s="12">
        <v>2</v>
      </c>
      <c r="M14" s="55">
        <f t="shared" si="5"/>
        <v>1</v>
      </c>
      <c r="N14" s="53">
        <v>1</v>
      </c>
      <c r="O14" s="35">
        <f t="shared" si="3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3</v>
      </c>
      <c r="U14" s="5">
        <f t="shared" si="4"/>
        <v>1</v>
      </c>
      <c r="V14" s="14">
        <v>1</v>
      </c>
    </row>
    <row r="15" spans="1:22" ht="15.75" customHeight="1" thickBot="1">
      <c r="A15" s="536"/>
      <c r="B15" s="538"/>
      <c r="C15" s="24">
        <v>2015</v>
      </c>
      <c r="D15" s="391">
        <f>'6.Прил 3_ГДиАД-съдии'!G9</f>
        <v>1</v>
      </c>
      <c r="E15" s="244">
        <v>1</v>
      </c>
      <c r="F15" s="245">
        <v>0</v>
      </c>
      <c r="G15" s="245">
        <v>0</v>
      </c>
      <c r="H15" s="348">
        <v>0</v>
      </c>
      <c r="I15" s="351">
        <f t="shared" si="1"/>
        <v>1</v>
      </c>
      <c r="J15" s="26">
        <f t="shared" si="2"/>
        <v>2</v>
      </c>
      <c r="K15" s="25">
        <f>N15+O15</f>
        <v>2</v>
      </c>
      <c r="L15" s="254">
        <f>'6.Прил 3_ГДиАД-съдии'!BC9</f>
        <v>2</v>
      </c>
      <c r="M15" s="57">
        <f t="shared" si="5"/>
        <v>1</v>
      </c>
      <c r="N15" s="253">
        <f>'6.Прил 3_ГДиАД-съдии'!AM9</f>
        <v>1</v>
      </c>
      <c r="O15" s="39">
        <f>SUM(P15:S15)</f>
        <v>1</v>
      </c>
      <c r="P15" s="245">
        <v>0</v>
      </c>
      <c r="Q15" s="245">
        <v>0</v>
      </c>
      <c r="R15" s="245">
        <v>0</v>
      </c>
      <c r="S15" s="242">
        <v>1</v>
      </c>
      <c r="T15" s="246">
        <v>4</v>
      </c>
      <c r="U15" s="26">
        <f>J15-K15</f>
        <v>0</v>
      </c>
      <c r="V15" s="251">
        <v>1</v>
      </c>
    </row>
    <row r="16" spans="1:22" ht="15.75" customHeight="1">
      <c r="A16" s="534" t="s">
        <v>70</v>
      </c>
      <c r="B16" s="534" t="s">
        <v>17</v>
      </c>
      <c r="C16" s="22">
        <v>2013</v>
      </c>
      <c r="D16" s="338">
        <v>3</v>
      </c>
      <c r="E16" s="15">
        <v>345</v>
      </c>
      <c r="F16" s="16">
        <v>0</v>
      </c>
      <c r="G16" s="16">
        <v>0</v>
      </c>
      <c r="H16" s="350">
        <v>0</v>
      </c>
      <c r="I16" s="63">
        <f t="shared" si="1"/>
        <v>345</v>
      </c>
      <c r="J16" s="17">
        <f t="shared" si="2"/>
        <v>348</v>
      </c>
      <c r="K16" s="37">
        <f t="shared" si="0"/>
        <v>348</v>
      </c>
      <c r="L16" s="16">
        <v>348</v>
      </c>
      <c r="M16" s="56">
        <f t="shared" si="5"/>
        <v>1</v>
      </c>
      <c r="N16" s="52">
        <v>333</v>
      </c>
      <c r="O16" s="37">
        <f t="shared" si="3"/>
        <v>15</v>
      </c>
      <c r="P16" s="16">
        <v>0</v>
      </c>
      <c r="Q16" s="16">
        <v>0</v>
      </c>
      <c r="R16" s="16">
        <v>0</v>
      </c>
      <c r="S16" s="32">
        <v>15</v>
      </c>
      <c r="T16" s="52">
        <v>402</v>
      </c>
      <c r="U16" s="17">
        <f t="shared" si="4"/>
        <v>0</v>
      </c>
      <c r="V16" s="20">
        <v>7</v>
      </c>
    </row>
    <row r="17" spans="1:22" ht="15.75" customHeight="1">
      <c r="A17" s="537"/>
      <c r="B17" s="537"/>
      <c r="C17" s="23">
        <v>2014</v>
      </c>
      <c r="D17" s="337">
        <v>0</v>
      </c>
      <c r="E17" s="11">
        <v>249</v>
      </c>
      <c r="F17" s="12">
        <v>0</v>
      </c>
      <c r="G17" s="12">
        <v>0</v>
      </c>
      <c r="H17" s="345">
        <v>1</v>
      </c>
      <c r="I17" s="61">
        <f t="shared" si="1"/>
        <v>250</v>
      </c>
      <c r="J17" s="5">
        <f t="shared" si="2"/>
        <v>250</v>
      </c>
      <c r="K17" s="35">
        <f t="shared" si="0"/>
        <v>249</v>
      </c>
      <c r="L17" s="12">
        <v>246</v>
      </c>
      <c r="M17" s="55">
        <f t="shared" si="5"/>
        <v>0.9879518072289156</v>
      </c>
      <c r="N17" s="53">
        <v>222</v>
      </c>
      <c r="O17" s="35">
        <f t="shared" si="3"/>
        <v>27</v>
      </c>
      <c r="P17" s="12">
        <v>0</v>
      </c>
      <c r="Q17" s="12">
        <v>0</v>
      </c>
      <c r="R17" s="12">
        <v>0</v>
      </c>
      <c r="S17" s="31">
        <v>27</v>
      </c>
      <c r="T17" s="53">
        <v>350</v>
      </c>
      <c r="U17" s="5">
        <f t="shared" si="4"/>
        <v>1</v>
      </c>
      <c r="V17" s="14">
        <v>3</v>
      </c>
    </row>
    <row r="18" spans="1:22" ht="15.75" customHeight="1" thickBot="1">
      <c r="A18" s="538"/>
      <c r="B18" s="538"/>
      <c r="C18" s="24">
        <v>2015</v>
      </c>
      <c r="D18" s="391">
        <f>'6.Прил 3_ГДиАД-съдии'!H9</f>
        <v>1</v>
      </c>
      <c r="E18" s="247">
        <v>302</v>
      </c>
      <c r="F18" s="248">
        <v>0</v>
      </c>
      <c r="G18" s="248">
        <v>0</v>
      </c>
      <c r="H18" s="349">
        <v>0</v>
      </c>
      <c r="I18" s="351">
        <f t="shared" si="1"/>
        <v>302</v>
      </c>
      <c r="J18" s="18">
        <f t="shared" si="2"/>
        <v>303</v>
      </c>
      <c r="K18" s="38">
        <f>N18+O18</f>
        <v>303</v>
      </c>
      <c r="L18" s="255">
        <f>'6.Прил 3_ГДиАД-съдии'!BD9</f>
        <v>303</v>
      </c>
      <c r="M18" s="58">
        <f t="shared" si="5"/>
        <v>1</v>
      </c>
      <c r="N18" s="392">
        <f>'6.Прил 3_ГДиАД-съдии'!AN9</f>
        <v>297</v>
      </c>
      <c r="O18" s="50">
        <f>SUM(P18:S18)</f>
        <v>6</v>
      </c>
      <c r="P18" s="248">
        <v>0</v>
      </c>
      <c r="Q18" s="248">
        <v>0</v>
      </c>
      <c r="R18" s="248">
        <v>0</v>
      </c>
      <c r="S18" s="243">
        <v>6</v>
      </c>
      <c r="T18" s="249">
        <v>364</v>
      </c>
      <c r="U18" s="26">
        <f>J18-K18</f>
        <v>0</v>
      </c>
      <c r="V18" s="250">
        <v>1</v>
      </c>
    </row>
    <row r="19" spans="1:22" ht="15.75" customHeight="1">
      <c r="A19" s="539" t="s">
        <v>71</v>
      </c>
      <c r="B19" s="534" t="s">
        <v>18</v>
      </c>
      <c r="C19" s="22">
        <v>2013</v>
      </c>
      <c r="D19" s="336">
        <v>9</v>
      </c>
      <c r="E19" s="9">
        <v>880</v>
      </c>
      <c r="F19" s="10">
        <v>0</v>
      </c>
      <c r="G19" s="10">
        <v>0</v>
      </c>
      <c r="H19" s="344">
        <v>0</v>
      </c>
      <c r="I19" s="60">
        <f t="shared" si="1"/>
        <v>880</v>
      </c>
      <c r="J19" s="4">
        <f t="shared" si="2"/>
        <v>889</v>
      </c>
      <c r="K19" s="34">
        <f t="shared" si="0"/>
        <v>887</v>
      </c>
      <c r="L19" s="10">
        <v>887</v>
      </c>
      <c r="M19" s="54">
        <f t="shared" si="5"/>
        <v>1</v>
      </c>
      <c r="N19" s="59">
        <v>871</v>
      </c>
      <c r="O19" s="34">
        <f t="shared" si="3"/>
        <v>16</v>
      </c>
      <c r="P19" s="10">
        <v>0</v>
      </c>
      <c r="Q19" s="10">
        <v>0</v>
      </c>
      <c r="R19" s="10">
        <v>0</v>
      </c>
      <c r="S19" s="30">
        <v>16</v>
      </c>
      <c r="T19" s="59">
        <v>1176</v>
      </c>
      <c r="U19" s="4">
        <f t="shared" si="4"/>
        <v>2</v>
      </c>
      <c r="V19" s="13">
        <v>19</v>
      </c>
    </row>
    <row r="20" spans="1:22" ht="15.75" customHeight="1">
      <c r="A20" s="540"/>
      <c r="B20" s="537"/>
      <c r="C20" s="23">
        <v>2014</v>
      </c>
      <c r="D20" s="337">
        <v>2</v>
      </c>
      <c r="E20" s="11">
        <v>668</v>
      </c>
      <c r="F20" s="12">
        <v>0</v>
      </c>
      <c r="G20" s="12">
        <v>0</v>
      </c>
      <c r="H20" s="345">
        <v>0</v>
      </c>
      <c r="I20" s="61">
        <f t="shared" si="1"/>
        <v>668</v>
      </c>
      <c r="J20" s="5">
        <f t="shared" si="2"/>
        <v>670</v>
      </c>
      <c r="K20" s="35">
        <f t="shared" si="0"/>
        <v>670</v>
      </c>
      <c r="L20" s="12">
        <v>670</v>
      </c>
      <c r="M20" s="55">
        <f t="shared" si="5"/>
        <v>1</v>
      </c>
      <c r="N20" s="53">
        <v>651</v>
      </c>
      <c r="O20" s="35">
        <f t="shared" si="3"/>
        <v>19</v>
      </c>
      <c r="P20" s="12">
        <v>0</v>
      </c>
      <c r="Q20" s="12">
        <v>0</v>
      </c>
      <c r="R20" s="12">
        <v>0</v>
      </c>
      <c r="S20" s="31">
        <v>19</v>
      </c>
      <c r="T20" s="53">
        <v>1162</v>
      </c>
      <c r="U20" s="5">
        <f t="shared" si="4"/>
        <v>0</v>
      </c>
      <c r="V20" s="14">
        <v>20</v>
      </c>
    </row>
    <row r="21" spans="1:22" ht="15.75" customHeight="1" thickBot="1">
      <c r="A21" s="541"/>
      <c r="B21" s="553"/>
      <c r="C21" s="24">
        <v>2015</v>
      </c>
      <c r="D21" s="391">
        <f>'6.Прил 3_ГДиАД-съдии'!I9</f>
        <v>0</v>
      </c>
      <c r="E21" s="244">
        <v>725</v>
      </c>
      <c r="F21" s="245">
        <v>0</v>
      </c>
      <c r="G21" s="245">
        <v>0</v>
      </c>
      <c r="H21" s="348">
        <v>0</v>
      </c>
      <c r="I21" s="351">
        <f t="shared" si="1"/>
        <v>725</v>
      </c>
      <c r="J21" s="26">
        <f t="shared" si="2"/>
        <v>725</v>
      </c>
      <c r="K21" s="36">
        <f>N21+O21</f>
        <v>725</v>
      </c>
      <c r="L21" s="255">
        <f>'6.Прил 3_ГДиАД-съдии'!BE9</f>
        <v>725</v>
      </c>
      <c r="M21" s="57">
        <f t="shared" si="5"/>
        <v>1</v>
      </c>
      <c r="N21" s="392">
        <f>'6.Прил 3_ГДиАД-съдии'!AO9</f>
        <v>700</v>
      </c>
      <c r="O21" s="39">
        <f>SUM(P21:S21)</f>
        <v>25</v>
      </c>
      <c r="P21" s="245">
        <v>0</v>
      </c>
      <c r="Q21" s="245">
        <v>0</v>
      </c>
      <c r="R21" s="245">
        <v>0</v>
      </c>
      <c r="S21" s="242">
        <v>25</v>
      </c>
      <c r="T21" s="246">
        <v>1231</v>
      </c>
      <c r="U21" s="26">
        <f>J21-K21</f>
        <v>0</v>
      </c>
      <c r="V21" s="251">
        <v>15</v>
      </c>
    </row>
    <row r="22" spans="1:22" ht="15.75" customHeight="1">
      <c r="A22" s="539" t="s">
        <v>62</v>
      </c>
      <c r="B22" s="534" t="s">
        <v>19</v>
      </c>
      <c r="C22" s="22">
        <v>2013</v>
      </c>
      <c r="D22" s="336">
        <v>36</v>
      </c>
      <c r="E22" s="15">
        <v>51</v>
      </c>
      <c r="F22" s="16">
        <v>0</v>
      </c>
      <c r="G22" s="16">
        <v>0</v>
      </c>
      <c r="H22" s="350">
        <v>0</v>
      </c>
      <c r="I22" s="63">
        <f t="shared" si="1"/>
        <v>51</v>
      </c>
      <c r="J22" s="17">
        <f t="shared" si="2"/>
        <v>87</v>
      </c>
      <c r="K22" s="37">
        <f t="shared" si="0"/>
        <v>74</v>
      </c>
      <c r="L22" s="10">
        <v>55</v>
      </c>
      <c r="M22" s="56">
        <f t="shared" si="5"/>
        <v>0.7432432432432432</v>
      </c>
      <c r="N22" s="59">
        <v>57</v>
      </c>
      <c r="O22" s="37">
        <f t="shared" si="3"/>
        <v>17</v>
      </c>
      <c r="P22" s="10">
        <v>0</v>
      </c>
      <c r="Q22" s="10">
        <v>2</v>
      </c>
      <c r="R22" s="10">
        <v>0</v>
      </c>
      <c r="S22" s="30">
        <v>15</v>
      </c>
      <c r="T22" s="59">
        <v>273</v>
      </c>
      <c r="U22" s="17">
        <f t="shared" si="4"/>
        <v>13</v>
      </c>
      <c r="V22" s="13">
        <v>40</v>
      </c>
    </row>
    <row r="23" spans="1:22" ht="15.75" customHeight="1">
      <c r="A23" s="540"/>
      <c r="B23" s="537"/>
      <c r="C23" s="23">
        <v>2014</v>
      </c>
      <c r="D23" s="337">
        <v>13</v>
      </c>
      <c r="E23" s="11">
        <v>24</v>
      </c>
      <c r="F23" s="12">
        <v>0</v>
      </c>
      <c r="G23" s="12">
        <v>0</v>
      </c>
      <c r="H23" s="345">
        <v>0</v>
      </c>
      <c r="I23" s="61">
        <f t="shared" si="1"/>
        <v>24</v>
      </c>
      <c r="J23" s="5">
        <f t="shared" si="2"/>
        <v>37</v>
      </c>
      <c r="K23" s="35">
        <f t="shared" si="0"/>
        <v>28</v>
      </c>
      <c r="L23" s="12">
        <v>18</v>
      </c>
      <c r="M23" s="55">
        <f t="shared" si="5"/>
        <v>0.6428571428571429</v>
      </c>
      <c r="N23" s="53">
        <v>18</v>
      </c>
      <c r="O23" s="35">
        <f t="shared" si="3"/>
        <v>10</v>
      </c>
      <c r="P23" s="12">
        <v>0</v>
      </c>
      <c r="Q23" s="12">
        <v>1</v>
      </c>
      <c r="R23" s="12">
        <v>0</v>
      </c>
      <c r="S23" s="31">
        <v>9</v>
      </c>
      <c r="T23" s="53">
        <v>169</v>
      </c>
      <c r="U23" s="5">
        <f t="shared" si="4"/>
        <v>9</v>
      </c>
      <c r="V23" s="14">
        <v>11</v>
      </c>
    </row>
    <row r="24" spans="1:22" ht="15.75" customHeight="1" thickBot="1">
      <c r="A24" s="541"/>
      <c r="B24" s="553"/>
      <c r="C24" s="24">
        <v>2015</v>
      </c>
      <c r="D24" s="391">
        <f>'6.Прил 3_ГДиАД-съдии'!J9</f>
        <v>9</v>
      </c>
      <c r="E24" s="247">
        <v>20</v>
      </c>
      <c r="F24" s="248">
        <v>0</v>
      </c>
      <c r="G24" s="248">
        <v>0</v>
      </c>
      <c r="H24" s="349">
        <v>0</v>
      </c>
      <c r="I24" s="351">
        <f t="shared" si="1"/>
        <v>20</v>
      </c>
      <c r="J24" s="18">
        <f t="shared" si="2"/>
        <v>29</v>
      </c>
      <c r="K24" s="36">
        <f>N24+O24</f>
        <v>22</v>
      </c>
      <c r="L24" s="254">
        <f>'6.Прил 3_ГДиАД-съдии'!BF9</f>
        <v>14</v>
      </c>
      <c r="M24" s="58">
        <f t="shared" si="5"/>
        <v>0.6363636363636364</v>
      </c>
      <c r="N24" s="253">
        <f>'6.Прил 3_ГДиАД-съдии'!AP9</f>
        <v>12</v>
      </c>
      <c r="O24" s="50">
        <f>SUM(P24:S24)</f>
        <v>10</v>
      </c>
      <c r="P24" s="245">
        <v>0</v>
      </c>
      <c r="Q24" s="245">
        <v>0</v>
      </c>
      <c r="R24" s="245">
        <v>0</v>
      </c>
      <c r="S24" s="242">
        <v>10</v>
      </c>
      <c r="T24" s="246">
        <v>106</v>
      </c>
      <c r="U24" s="26">
        <f>J24-K24</f>
        <v>7</v>
      </c>
      <c r="V24" s="251">
        <v>7</v>
      </c>
    </row>
    <row r="25" spans="1:22" ht="15.75" customHeight="1">
      <c r="A25" s="540" t="s">
        <v>63</v>
      </c>
      <c r="B25" s="534" t="s">
        <v>20</v>
      </c>
      <c r="C25" s="22">
        <v>2013</v>
      </c>
      <c r="D25" s="336">
        <v>12</v>
      </c>
      <c r="E25" s="9">
        <v>116</v>
      </c>
      <c r="F25" s="10">
        <v>0</v>
      </c>
      <c r="G25" s="10">
        <v>0</v>
      </c>
      <c r="H25" s="344">
        <v>0</v>
      </c>
      <c r="I25" s="60">
        <f t="shared" si="1"/>
        <v>116</v>
      </c>
      <c r="J25" s="4">
        <f t="shared" si="2"/>
        <v>128</v>
      </c>
      <c r="K25" s="34">
        <f t="shared" si="0"/>
        <v>119</v>
      </c>
      <c r="L25" s="10">
        <v>115</v>
      </c>
      <c r="M25" s="54">
        <f t="shared" si="5"/>
        <v>0.9663865546218487</v>
      </c>
      <c r="N25" s="59">
        <v>95</v>
      </c>
      <c r="O25" s="34">
        <f t="shared" si="3"/>
        <v>24</v>
      </c>
      <c r="P25" s="10">
        <v>0</v>
      </c>
      <c r="Q25" s="10">
        <v>0</v>
      </c>
      <c r="R25" s="10">
        <v>0</v>
      </c>
      <c r="S25" s="30">
        <v>24</v>
      </c>
      <c r="T25" s="59">
        <v>298</v>
      </c>
      <c r="U25" s="4">
        <f t="shared" si="4"/>
        <v>9</v>
      </c>
      <c r="V25" s="13">
        <v>13</v>
      </c>
    </row>
    <row r="26" spans="1:22" ht="15.75" customHeight="1">
      <c r="A26" s="540"/>
      <c r="B26" s="537"/>
      <c r="C26" s="23">
        <v>2014</v>
      </c>
      <c r="D26" s="337">
        <v>9</v>
      </c>
      <c r="E26" s="11">
        <v>138</v>
      </c>
      <c r="F26" s="12">
        <v>0</v>
      </c>
      <c r="G26" s="12">
        <v>0</v>
      </c>
      <c r="H26" s="345">
        <v>4</v>
      </c>
      <c r="I26" s="61">
        <f t="shared" si="1"/>
        <v>142</v>
      </c>
      <c r="J26" s="5">
        <f t="shared" si="2"/>
        <v>151</v>
      </c>
      <c r="K26" s="35">
        <f t="shared" si="0"/>
        <v>104</v>
      </c>
      <c r="L26" s="12">
        <v>100</v>
      </c>
      <c r="M26" s="55">
        <f t="shared" si="5"/>
        <v>0.9615384615384616</v>
      </c>
      <c r="N26" s="53">
        <v>69</v>
      </c>
      <c r="O26" s="35">
        <f t="shared" si="3"/>
        <v>35</v>
      </c>
      <c r="P26" s="12">
        <v>0</v>
      </c>
      <c r="Q26" s="12">
        <v>0</v>
      </c>
      <c r="R26" s="12">
        <v>0</v>
      </c>
      <c r="S26" s="31">
        <v>35</v>
      </c>
      <c r="T26" s="53">
        <v>327</v>
      </c>
      <c r="U26" s="5">
        <f t="shared" si="4"/>
        <v>47</v>
      </c>
      <c r="V26" s="14">
        <v>18</v>
      </c>
    </row>
    <row r="27" spans="1:22" ht="15.75" customHeight="1" thickBot="1">
      <c r="A27" s="540"/>
      <c r="B27" s="538"/>
      <c r="C27" s="24">
        <v>2015</v>
      </c>
      <c r="D27" s="391">
        <f>'6.Прил 3_ГДиАД-съдии'!K9</f>
        <v>47</v>
      </c>
      <c r="E27" s="244">
        <v>64</v>
      </c>
      <c r="F27" s="245">
        <v>0</v>
      </c>
      <c r="G27" s="245">
        <v>0</v>
      </c>
      <c r="H27" s="348">
        <v>2</v>
      </c>
      <c r="I27" s="351">
        <f t="shared" si="1"/>
        <v>66</v>
      </c>
      <c r="J27" s="18">
        <f t="shared" si="2"/>
        <v>113</v>
      </c>
      <c r="K27" s="36">
        <f>N27+O27</f>
        <v>111</v>
      </c>
      <c r="L27" s="255">
        <f>'6.Прил 3_ГДиАД-съдии'!BG9</f>
        <v>68</v>
      </c>
      <c r="M27" s="58">
        <f t="shared" si="5"/>
        <v>0.6126126126126126</v>
      </c>
      <c r="N27" s="392">
        <f>'6.Прил 3_ГДиАД-съдии'!AQ9</f>
        <v>58</v>
      </c>
      <c r="O27" s="50">
        <f>SUM(P27:S27)</f>
        <v>53</v>
      </c>
      <c r="P27" s="248">
        <v>0</v>
      </c>
      <c r="Q27" s="248">
        <v>0</v>
      </c>
      <c r="R27" s="248">
        <v>0</v>
      </c>
      <c r="S27" s="243">
        <v>53</v>
      </c>
      <c r="T27" s="249">
        <v>126</v>
      </c>
      <c r="U27" s="26">
        <f>J27-K27</f>
        <v>2</v>
      </c>
      <c r="V27" s="250">
        <v>6</v>
      </c>
    </row>
    <row r="28" spans="1:22" ht="15.75" customHeight="1">
      <c r="A28" s="554" t="s">
        <v>32</v>
      </c>
      <c r="B28" s="534" t="s">
        <v>40</v>
      </c>
      <c r="C28" s="22">
        <v>2013</v>
      </c>
      <c r="D28" s="339">
        <f>D7+D10+D13+D16+D19+D22+D25</f>
        <v>135</v>
      </c>
      <c r="E28" s="357">
        <f aca="true" t="shared" si="6" ref="E28:V30">E7+E10+E13+E16+E19+E22+E25</f>
        <v>1674</v>
      </c>
      <c r="F28" s="343">
        <f t="shared" si="6"/>
        <v>3</v>
      </c>
      <c r="G28" s="343">
        <f>G7+G10+G13+G16+G19+G22+G25</f>
        <v>0</v>
      </c>
      <c r="H28" s="358">
        <f aca="true" t="shared" si="7" ref="H28:I30">H7+H10+H13+H16+H19+H22+H25</f>
        <v>2</v>
      </c>
      <c r="I28" s="60">
        <f t="shared" si="7"/>
        <v>1676</v>
      </c>
      <c r="J28" s="4">
        <f t="shared" si="2"/>
        <v>1811</v>
      </c>
      <c r="K28" s="34">
        <f t="shared" si="6"/>
        <v>1712</v>
      </c>
      <c r="L28" s="41">
        <f t="shared" si="6"/>
        <v>1654</v>
      </c>
      <c r="M28" s="54">
        <f t="shared" si="5"/>
        <v>0.9661214953271028</v>
      </c>
      <c r="N28" s="4">
        <f t="shared" si="6"/>
        <v>1570</v>
      </c>
      <c r="O28" s="34">
        <f t="shared" si="6"/>
        <v>142</v>
      </c>
      <c r="P28" s="41">
        <f t="shared" si="6"/>
        <v>0</v>
      </c>
      <c r="Q28" s="41">
        <f t="shared" si="6"/>
        <v>18</v>
      </c>
      <c r="R28" s="41">
        <f t="shared" si="6"/>
        <v>0</v>
      </c>
      <c r="S28" s="44">
        <f t="shared" si="6"/>
        <v>124</v>
      </c>
      <c r="T28" s="4">
        <f t="shared" si="6"/>
        <v>3480</v>
      </c>
      <c r="U28" s="4">
        <f t="shared" si="6"/>
        <v>99</v>
      </c>
      <c r="V28" s="60">
        <f t="shared" si="6"/>
        <v>136</v>
      </c>
    </row>
    <row r="29" spans="1:22" ht="15.75" customHeight="1">
      <c r="A29" s="555"/>
      <c r="B29" s="537"/>
      <c r="C29" s="23">
        <v>2014</v>
      </c>
      <c r="D29" s="340">
        <f>D8+D11+D14+D17+D20+D23+D26</f>
        <v>99</v>
      </c>
      <c r="E29" s="3">
        <f t="shared" si="6"/>
        <v>1345</v>
      </c>
      <c r="F29" s="40">
        <f t="shared" si="6"/>
        <v>1</v>
      </c>
      <c r="G29" s="40">
        <f>G8+G11+G14+G17+G20+G23+G26</f>
        <v>0</v>
      </c>
      <c r="H29" s="346">
        <f t="shared" si="7"/>
        <v>10</v>
      </c>
      <c r="I29" s="61">
        <f t="shared" si="7"/>
        <v>1355</v>
      </c>
      <c r="J29" s="5">
        <f t="shared" si="2"/>
        <v>1454</v>
      </c>
      <c r="K29" s="35">
        <f t="shared" si="6"/>
        <v>1343</v>
      </c>
      <c r="L29" s="40">
        <f t="shared" si="6"/>
        <v>1281</v>
      </c>
      <c r="M29" s="55">
        <f t="shared" si="5"/>
        <v>0.9538346984363366</v>
      </c>
      <c r="N29" s="5">
        <f t="shared" si="6"/>
        <v>1168</v>
      </c>
      <c r="O29" s="35">
        <f t="shared" si="6"/>
        <v>175</v>
      </c>
      <c r="P29" s="40">
        <f t="shared" si="6"/>
        <v>0</v>
      </c>
      <c r="Q29" s="40">
        <f t="shared" si="6"/>
        <v>18</v>
      </c>
      <c r="R29" s="40">
        <f t="shared" si="6"/>
        <v>0</v>
      </c>
      <c r="S29" s="45">
        <f t="shared" si="6"/>
        <v>157</v>
      </c>
      <c r="T29" s="5">
        <f t="shared" si="6"/>
        <v>3433</v>
      </c>
      <c r="U29" s="5">
        <f t="shared" si="6"/>
        <v>111</v>
      </c>
      <c r="V29" s="61">
        <f t="shared" si="6"/>
        <v>147</v>
      </c>
    </row>
    <row r="30" spans="1:22" ht="15.75" customHeight="1" thickBot="1">
      <c r="A30" s="556"/>
      <c r="B30" s="538"/>
      <c r="C30" s="24">
        <v>2015</v>
      </c>
      <c r="D30" s="393">
        <f>D9+D12+D15+D18+D21+D24+D27</f>
        <v>111</v>
      </c>
      <c r="E30" s="27">
        <f>E9+E12+E15+E18+E21+E24+E27</f>
        <v>1318</v>
      </c>
      <c r="F30" s="43">
        <f t="shared" si="6"/>
        <v>1</v>
      </c>
      <c r="G30" s="43">
        <f>G9+G12+G15+G18+G21+G24+G27</f>
        <v>0</v>
      </c>
      <c r="H30" s="359">
        <f t="shared" si="7"/>
        <v>7</v>
      </c>
      <c r="I30" s="351">
        <f t="shared" si="7"/>
        <v>1325</v>
      </c>
      <c r="J30" s="26">
        <f t="shared" si="2"/>
        <v>1436</v>
      </c>
      <c r="K30" s="39">
        <f>K9+K12+K15+K18+K21+K24+K27</f>
        <v>1377</v>
      </c>
      <c r="L30" s="42">
        <f>L9+L12+L15+L18+L21+L24+L27</f>
        <v>1286</v>
      </c>
      <c r="M30" s="57">
        <f t="shared" si="5"/>
        <v>0.9339143064633261</v>
      </c>
      <c r="N30" s="26">
        <f>N9+N12+N15+N18+N21+N24+N27</f>
        <v>1231</v>
      </c>
      <c r="O30" s="39">
        <f>O9+O12+O15+O18+O21+O24+O27</f>
        <v>146</v>
      </c>
      <c r="P30" s="42">
        <f t="shared" si="6"/>
        <v>0</v>
      </c>
      <c r="Q30" s="42">
        <f t="shared" si="6"/>
        <v>13</v>
      </c>
      <c r="R30" s="42">
        <f t="shared" si="6"/>
        <v>0</v>
      </c>
      <c r="S30" s="46">
        <f t="shared" si="6"/>
        <v>133</v>
      </c>
      <c r="T30" s="26">
        <f t="shared" si="6"/>
        <v>2195</v>
      </c>
      <c r="U30" s="26">
        <f>U9+U12+U15+U18+U21+U24+U27</f>
        <v>59</v>
      </c>
      <c r="V30" s="62">
        <f t="shared" si="6"/>
        <v>70</v>
      </c>
    </row>
    <row r="31" spans="1:22" ht="15.75" customHeight="1">
      <c r="A31" s="534" t="s">
        <v>76</v>
      </c>
      <c r="B31" s="534" t="s">
        <v>21</v>
      </c>
      <c r="C31" s="22">
        <v>2013</v>
      </c>
      <c r="D31" s="338">
        <v>27</v>
      </c>
      <c r="E31" s="9">
        <v>137</v>
      </c>
      <c r="F31" s="10">
        <v>1</v>
      </c>
      <c r="G31" s="10">
        <v>0</v>
      </c>
      <c r="H31" s="344">
        <v>0</v>
      </c>
      <c r="I31" s="63">
        <f>H31+E31</f>
        <v>137</v>
      </c>
      <c r="J31" s="17">
        <f>D31+I31</f>
        <v>164</v>
      </c>
      <c r="K31" s="37">
        <f t="shared" si="0"/>
        <v>147</v>
      </c>
      <c r="L31" s="16">
        <v>131</v>
      </c>
      <c r="M31" s="56">
        <f t="shared" si="5"/>
        <v>0.891156462585034</v>
      </c>
      <c r="N31" s="52">
        <v>87</v>
      </c>
      <c r="O31" s="37">
        <f t="shared" si="3"/>
        <v>60</v>
      </c>
      <c r="P31" s="16">
        <v>32</v>
      </c>
      <c r="Q31" s="16">
        <v>25</v>
      </c>
      <c r="R31" s="16">
        <v>2</v>
      </c>
      <c r="S31" s="32">
        <v>1</v>
      </c>
      <c r="T31" s="52">
        <v>425</v>
      </c>
      <c r="U31" s="17">
        <f t="shared" si="4"/>
        <v>17</v>
      </c>
      <c r="V31" s="20">
        <v>38</v>
      </c>
    </row>
    <row r="32" spans="1:22" ht="15.75" customHeight="1">
      <c r="A32" s="537"/>
      <c r="B32" s="537"/>
      <c r="C32" s="23">
        <v>2014</v>
      </c>
      <c r="D32" s="337">
        <v>17</v>
      </c>
      <c r="E32" s="11">
        <v>107</v>
      </c>
      <c r="F32" s="12">
        <v>0</v>
      </c>
      <c r="G32" s="12">
        <v>0</v>
      </c>
      <c r="H32" s="345">
        <v>0</v>
      </c>
      <c r="I32" s="61">
        <f aca="true" t="shared" si="8" ref="I32:I48">H32+E32</f>
        <v>107</v>
      </c>
      <c r="J32" s="5">
        <f t="shared" si="2"/>
        <v>124</v>
      </c>
      <c r="K32" s="35">
        <f t="shared" si="0"/>
        <v>112</v>
      </c>
      <c r="L32" s="12">
        <v>94</v>
      </c>
      <c r="M32" s="55">
        <f t="shared" si="5"/>
        <v>0.8392857142857143</v>
      </c>
      <c r="N32" s="53">
        <v>79</v>
      </c>
      <c r="O32" s="35">
        <f>SUM(P32:S32)</f>
        <v>33</v>
      </c>
      <c r="P32" s="12">
        <v>15</v>
      </c>
      <c r="Q32" s="12">
        <v>13</v>
      </c>
      <c r="R32" s="12">
        <v>3</v>
      </c>
      <c r="S32" s="31">
        <v>2</v>
      </c>
      <c r="T32" s="53">
        <v>355</v>
      </c>
      <c r="U32" s="5">
        <f t="shared" si="4"/>
        <v>12</v>
      </c>
      <c r="V32" s="14">
        <v>24</v>
      </c>
    </row>
    <row r="33" spans="1:22" ht="15.75" customHeight="1" thickBot="1">
      <c r="A33" s="538"/>
      <c r="B33" s="538"/>
      <c r="C33" s="24">
        <v>2015</v>
      </c>
      <c r="D33" s="394">
        <f>'4.Прил 3_НД-съдии'!E8</f>
        <v>12</v>
      </c>
      <c r="E33" s="244">
        <v>117</v>
      </c>
      <c r="F33" s="245">
        <v>0</v>
      </c>
      <c r="G33" s="245">
        <v>1</v>
      </c>
      <c r="H33" s="348">
        <v>0</v>
      </c>
      <c r="I33" s="351">
        <f t="shared" si="8"/>
        <v>117</v>
      </c>
      <c r="J33" s="18">
        <f t="shared" si="2"/>
        <v>129</v>
      </c>
      <c r="K33" s="230">
        <f>N33+O33</f>
        <v>118</v>
      </c>
      <c r="L33" s="395">
        <f>'4.Прил 3_НД-съдии'!AO8</f>
        <v>109</v>
      </c>
      <c r="M33" s="58">
        <f t="shared" si="5"/>
        <v>0.923728813559322</v>
      </c>
      <c r="N33" s="396">
        <f>'4.Прил 3_НД-съдии'!AC8</f>
        <v>68</v>
      </c>
      <c r="O33" s="50">
        <f>SUM(P33:S33)</f>
        <v>50</v>
      </c>
      <c r="P33" s="248">
        <v>29</v>
      </c>
      <c r="Q33" s="248">
        <v>19</v>
      </c>
      <c r="R33" s="248">
        <v>0</v>
      </c>
      <c r="S33" s="243">
        <v>2</v>
      </c>
      <c r="T33" s="249">
        <v>414</v>
      </c>
      <c r="U33" s="18">
        <f t="shared" si="4"/>
        <v>11</v>
      </c>
      <c r="V33" s="397">
        <f>'3.Прил 2_НД'!R47</f>
        <v>14</v>
      </c>
    </row>
    <row r="34" spans="1:22" ht="15.75" customHeight="1">
      <c r="A34" s="534" t="s">
        <v>77</v>
      </c>
      <c r="B34" s="534" t="s">
        <v>23</v>
      </c>
      <c r="C34" s="22">
        <v>2013</v>
      </c>
      <c r="D34" s="336">
        <v>4</v>
      </c>
      <c r="E34" s="15">
        <v>7</v>
      </c>
      <c r="F34" s="16">
        <v>0</v>
      </c>
      <c r="G34" s="16">
        <v>0</v>
      </c>
      <c r="H34" s="350">
        <v>0</v>
      </c>
      <c r="I34" s="60">
        <f t="shared" si="8"/>
        <v>7</v>
      </c>
      <c r="J34" s="4">
        <f t="shared" si="2"/>
        <v>11</v>
      </c>
      <c r="K34" s="34">
        <f t="shared" si="0"/>
        <v>8</v>
      </c>
      <c r="L34" s="10">
        <v>5</v>
      </c>
      <c r="M34" s="54">
        <f t="shared" si="5"/>
        <v>0.625</v>
      </c>
      <c r="N34" s="59">
        <v>6</v>
      </c>
      <c r="O34" s="34">
        <f t="shared" si="3"/>
        <v>2</v>
      </c>
      <c r="P34" s="10">
        <v>0</v>
      </c>
      <c r="Q34" s="10">
        <v>0</v>
      </c>
      <c r="R34" s="10">
        <v>0</v>
      </c>
      <c r="S34" s="30">
        <v>2</v>
      </c>
      <c r="T34" s="59">
        <v>33</v>
      </c>
      <c r="U34" s="4">
        <f t="shared" si="4"/>
        <v>3</v>
      </c>
      <c r="V34" s="13">
        <v>5</v>
      </c>
    </row>
    <row r="35" spans="1:22" ht="15.75" customHeight="1">
      <c r="A35" s="537"/>
      <c r="B35" s="537"/>
      <c r="C35" s="23">
        <v>2014</v>
      </c>
      <c r="D35" s="337">
        <v>3</v>
      </c>
      <c r="E35" s="11">
        <v>8</v>
      </c>
      <c r="F35" s="12">
        <v>0</v>
      </c>
      <c r="G35" s="12">
        <v>0</v>
      </c>
      <c r="H35" s="345">
        <v>0</v>
      </c>
      <c r="I35" s="61">
        <f t="shared" si="8"/>
        <v>8</v>
      </c>
      <c r="J35" s="5">
        <f t="shared" si="2"/>
        <v>11</v>
      </c>
      <c r="K35" s="35">
        <f t="shared" si="0"/>
        <v>8</v>
      </c>
      <c r="L35" s="12">
        <v>6</v>
      </c>
      <c r="M35" s="55">
        <f t="shared" si="5"/>
        <v>0.75</v>
      </c>
      <c r="N35" s="53">
        <v>4</v>
      </c>
      <c r="O35" s="35">
        <f t="shared" si="3"/>
        <v>4</v>
      </c>
      <c r="P35" s="12">
        <v>0</v>
      </c>
      <c r="Q35" s="12">
        <v>0</v>
      </c>
      <c r="R35" s="12">
        <v>0</v>
      </c>
      <c r="S35" s="31">
        <v>4</v>
      </c>
      <c r="T35" s="53">
        <v>29</v>
      </c>
      <c r="U35" s="5">
        <f t="shared" si="4"/>
        <v>3</v>
      </c>
      <c r="V35" s="21">
        <v>6</v>
      </c>
    </row>
    <row r="36" spans="1:22" ht="15.75" customHeight="1" thickBot="1">
      <c r="A36" s="538"/>
      <c r="B36" s="538"/>
      <c r="C36" s="24">
        <v>2015</v>
      </c>
      <c r="D36" s="391">
        <f>'4.Прил 3_НД-съдии'!F8</f>
        <v>3</v>
      </c>
      <c r="E36" s="353">
        <v>4</v>
      </c>
      <c r="F36" s="248">
        <v>0</v>
      </c>
      <c r="G36" s="248">
        <v>0</v>
      </c>
      <c r="H36" s="349">
        <v>0</v>
      </c>
      <c r="I36" s="351">
        <f t="shared" si="8"/>
        <v>4</v>
      </c>
      <c r="J36" s="26">
        <f t="shared" si="2"/>
        <v>7</v>
      </c>
      <c r="K36" s="324">
        <f t="shared" si="0"/>
        <v>6</v>
      </c>
      <c r="L36" s="398">
        <f>'4.Прил 3_НД-съдии'!AP8</f>
        <v>6</v>
      </c>
      <c r="M36" s="57">
        <f t="shared" si="5"/>
        <v>1</v>
      </c>
      <c r="N36" s="399">
        <f>'4.Прил 3_НД-съдии'!AD8</f>
        <v>4</v>
      </c>
      <c r="O36" s="39">
        <f t="shared" si="3"/>
        <v>2</v>
      </c>
      <c r="P36" s="245">
        <v>0</v>
      </c>
      <c r="Q36" s="245">
        <v>0</v>
      </c>
      <c r="R36" s="245">
        <v>0</v>
      </c>
      <c r="S36" s="242">
        <v>2</v>
      </c>
      <c r="T36" s="246">
        <v>16</v>
      </c>
      <c r="U36" s="26">
        <f t="shared" si="4"/>
        <v>1</v>
      </c>
      <c r="V36" s="400">
        <f>'3.Прил 2_НД'!R48</f>
        <v>3</v>
      </c>
    </row>
    <row r="37" spans="1:22" ht="15.75" customHeight="1">
      <c r="A37" s="534" t="s">
        <v>72</v>
      </c>
      <c r="B37" s="534" t="s">
        <v>24</v>
      </c>
      <c r="C37" s="22">
        <v>2013</v>
      </c>
      <c r="D37" s="338">
        <v>5</v>
      </c>
      <c r="E37" s="9">
        <v>38</v>
      </c>
      <c r="F37" s="10">
        <v>0</v>
      </c>
      <c r="G37" s="10">
        <v>0</v>
      </c>
      <c r="H37" s="344">
        <v>0</v>
      </c>
      <c r="I37" s="63">
        <f t="shared" si="8"/>
        <v>38</v>
      </c>
      <c r="J37" s="17">
        <f t="shared" si="2"/>
        <v>43</v>
      </c>
      <c r="K37" s="37">
        <f t="shared" si="0"/>
        <v>39</v>
      </c>
      <c r="L37" s="16">
        <v>34</v>
      </c>
      <c r="M37" s="56">
        <f t="shared" si="5"/>
        <v>0.8717948717948718</v>
      </c>
      <c r="N37" s="52">
        <v>37</v>
      </c>
      <c r="O37" s="37">
        <f>SUM(P37:S37)</f>
        <v>2</v>
      </c>
      <c r="P37" s="16">
        <v>0</v>
      </c>
      <c r="Q37" s="16">
        <v>0</v>
      </c>
      <c r="R37" s="16">
        <v>1</v>
      </c>
      <c r="S37" s="32">
        <v>1</v>
      </c>
      <c r="T37" s="52">
        <v>97</v>
      </c>
      <c r="U37" s="17">
        <f t="shared" si="4"/>
        <v>4</v>
      </c>
      <c r="V37" s="20">
        <v>10</v>
      </c>
    </row>
    <row r="38" spans="1:22" ht="15.75" customHeight="1">
      <c r="A38" s="537"/>
      <c r="B38" s="537"/>
      <c r="C38" s="23">
        <v>2014</v>
      </c>
      <c r="D38" s="337">
        <v>4</v>
      </c>
      <c r="E38" s="11">
        <v>27</v>
      </c>
      <c r="F38" s="12">
        <v>0</v>
      </c>
      <c r="G38" s="12">
        <v>0</v>
      </c>
      <c r="H38" s="345">
        <v>0</v>
      </c>
      <c r="I38" s="61">
        <f t="shared" si="8"/>
        <v>27</v>
      </c>
      <c r="J38" s="5">
        <f t="shared" si="2"/>
        <v>31</v>
      </c>
      <c r="K38" s="35">
        <f t="shared" si="0"/>
        <v>29</v>
      </c>
      <c r="L38" s="12">
        <v>27</v>
      </c>
      <c r="M38" s="55">
        <f t="shared" si="5"/>
        <v>0.9310344827586207</v>
      </c>
      <c r="N38" s="53">
        <v>27</v>
      </c>
      <c r="O38" s="35">
        <f t="shared" si="3"/>
        <v>2</v>
      </c>
      <c r="P38" s="12">
        <v>0</v>
      </c>
      <c r="Q38" s="12">
        <v>0</v>
      </c>
      <c r="R38" s="12">
        <v>0</v>
      </c>
      <c r="S38" s="31">
        <v>2</v>
      </c>
      <c r="T38" s="53">
        <v>70</v>
      </c>
      <c r="U38" s="5">
        <f t="shared" si="4"/>
        <v>2</v>
      </c>
      <c r="V38" s="14">
        <v>5</v>
      </c>
    </row>
    <row r="39" spans="1:22" ht="15.75" customHeight="1" thickBot="1">
      <c r="A39" s="538"/>
      <c r="B39" s="538"/>
      <c r="C39" s="24">
        <v>2015</v>
      </c>
      <c r="D39" s="391">
        <f>'4.Прил 3_НД-съдии'!G8</f>
        <v>2</v>
      </c>
      <c r="E39" s="347">
        <v>26</v>
      </c>
      <c r="F39" s="245">
        <v>0</v>
      </c>
      <c r="G39" s="245">
        <v>1</v>
      </c>
      <c r="H39" s="348">
        <v>0</v>
      </c>
      <c r="I39" s="351">
        <f t="shared" si="8"/>
        <v>26</v>
      </c>
      <c r="J39" s="18">
        <f t="shared" si="2"/>
        <v>28</v>
      </c>
      <c r="K39" s="230">
        <f t="shared" si="0"/>
        <v>23</v>
      </c>
      <c r="L39" s="395">
        <f>'4.Прил 3_НД-съдии'!AQ8</f>
        <v>21</v>
      </c>
      <c r="M39" s="58">
        <f t="shared" si="5"/>
        <v>0.9130434782608695</v>
      </c>
      <c r="N39" s="396">
        <f>'4.Прил 3_НД-съдии'!AE8</f>
        <v>20</v>
      </c>
      <c r="O39" s="50">
        <f t="shared" si="3"/>
        <v>3</v>
      </c>
      <c r="P39" s="248">
        <v>0</v>
      </c>
      <c r="Q39" s="248">
        <v>0</v>
      </c>
      <c r="R39" s="248">
        <v>0</v>
      </c>
      <c r="S39" s="243">
        <v>3</v>
      </c>
      <c r="T39" s="249">
        <v>72</v>
      </c>
      <c r="U39" s="18">
        <f t="shared" si="4"/>
        <v>5</v>
      </c>
      <c r="V39" s="397">
        <f>'3.Прил 2_НД'!R49</f>
        <v>4</v>
      </c>
    </row>
    <row r="40" spans="1:22" ht="15.75" customHeight="1">
      <c r="A40" s="534" t="s">
        <v>73</v>
      </c>
      <c r="B40" s="534" t="s">
        <v>25</v>
      </c>
      <c r="C40" s="22">
        <v>2013</v>
      </c>
      <c r="D40" s="336">
        <v>4</v>
      </c>
      <c r="E40" s="15">
        <v>120</v>
      </c>
      <c r="F40" s="16">
        <v>0</v>
      </c>
      <c r="G40" s="16">
        <v>0</v>
      </c>
      <c r="H40" s="350">
        <v>0</v>
      </c>
      <c r="I40" s="60">
        <f t="shared" si="8"/>
        <v>120</v>
      </c>
      <c r="J40" s="4">
        <f t="shared" si="2"/>
        <v>124</v>
      </c>
      <c r="K40" s="34">
        <f t="shared" si="0"/>
        <v>124</v>
      </c>
      <c r="L40" s="10">
        <v>124</v>
      </c>
      <c r="M40" s="54">
        <f t="shared" si="5"/>
        <v>1</v>
      </c>
      <c r="N40" s="59">
        <v>110</v>
      </c>
      <c r="O40" s="34">
        <f t="shared" si="3"/>
        <v>14</v>
      </c>
      <c r="P40" s="10">
        <v>0</v>
      </c>
      <c r="Q40" s="10">
        <v>0</v>
      </c>
      <c r="R40" s="10">
        <v>0</v>
      </c>
      <c r="S40" s="30">
        <v>14</v>
      </c>
      <c r="T40" s="59">
        <v>124</v>
      </c>
      <c r="U40" s="4">
        <f t="shared" si="4"/>
        <v>0</v>
      </c>
      <c r="V40" s="13">
        <v>15</v>
      </c>
    </row>
    <row r="41" spans="1:22" ht="15.75" customHeight="1">
      <c r="A41" s="537"/>
      <c r="B41" s="537"/>
      <c r="C41" s="23">
        <v>2014</v>
      </c>
      <c r="D41" s="337">
        <v>0</v>
      </c>
      <c r="E41" s="11">
        <v>98</v>
      </c>
      <c r="F41" s="12">
        <v>0</v>
      </c>
      <c r="G41" s="12">
        <v>0</v>
      </c>
      <c r="H41" s="345">
        <v>0</v>
      </c>
      <c r="I41" s="61">
        <f t="shared" si="8"/>
        <v>98</v>
      </c>
      <c r="J41" s="5">
        <f t="shared" si="2"/>
        <v>98</v>
      </c>
      <c r="K41" s="35">
        <f t="shared" si="0"/>
        <v>96</v>
      </c>
      <c r="L41" s="12">
        <v>96</v>
      </c>
      <c r="M41" s="55">
        <f t="shared" si="5"/>
        <v>1</v>
      </c>
      <c r="N41" s="53">
        <v>80</v>
      </c>
      <c r="O41" s="35">
        <f t="shared" si="3"/>
        <v>16</v>
      </c>
      <c r="P41" s="12">
        <v>0</v>
      </c>
      <c r="Q41" s="12">
        <v>0</v>
      </c>
      <c r="R41" s="12">
        <v>0</v>
      </c>
      <c r="S41" s="31">
        <v>16</v>
      </c>
      <c r="T41" s="53">
        <v>172</v>
      </c>
      <c r="U41" s="5">
        <f t="shared" si="4"/>
        <v>2</v>
      </c>
      <c r="V41" s="14">
        <v>5</v>
      </c>
    </row>
    <row r="42" spans="1:22" ht="15.75" customHeight="1" thickBot="1">
      <c r="A42" s="538"/>
      <c r="B42" s="538"/>
      <c r="C42" s="24">
        <v>2015</v>
      </c>
      <c r="D42" s="341">
        <v>2</v>
      </c>
      <c r="E42" s="247">
        <v>180</v>
      </c>
      <c r="F42" s="248">
        <v>0</v>
      </c>
      <c r="G42" s="248">
        <v>0</v>
      </c>
      <c r="H42" s="349">
        <v>0</v>
      </c>
      <c r="I42" s="351">
        <f t="shared" si="8"/>
        <v>180</v>
      </c>
      <c r="J42" s="26">
        <f t="shared" si="2"/>
        <v>182</v>
      </c>
      <c r="K42" s="36">
        <f t="shared" si="0"/>
        <v>178</v>
      </c>
      <c r="L42" s="245">
        <v>178</v>
      </c>
      <c r="M42" s="57">
        <f t="shared" si="5"/>
        <v>1</v>
      </c>
      <c r="N42" s="246">
        <v>170</v>
      </c>
      <c r="O42" s="39">
        <f t="shared" si="3"/>
        <v>8</v>
      </c>
      <c r="P42" s="245">
        <v>0</v>
      </c>
      <c r="Q42" s="245">
        <v>0</v>
      </c>
      <c r="R42" s="245">
        <v>0</v>
      </c>
      <c r="S42" s="242">
        <v>8</v>
      </c>
      <c r="T42" s="246">
        <v>272</v>
      </c>
      <c r="U42" s="26">
        <f t="shared" si="4"/>
        <v>4</v>
      </c>
      <c r="V42" s="251">
        <v>11</v>
      </c>
    </row>
    <row r="43" spans="1:22" ht="15.75" customHeight="1">
      <c r="A43" s="534" t="s">
        <v>74</v>
      </c>
      <c r="B43" s="534" t="s">
        <v>26</v>
      </c>
      <c r="C43" s="22">
        <v>2013</v>
      </c>
      <c r="D43" s="338">
        <v>0</v>
      </c>
      <c r="E43" s="9">
        <v>69</v>
      </c>
      <c r="F43" s="10">
        <v>0</v>
      </c>
      <c r="G43" s="10">
        <v>0</v>
      </c>
      <c r="H43" s="344">
        <v>0</v>
      </c>
      <c r="I43" s="63">
        <f t="shared" si="8"/>
        <v>69</v>
      </c>
      <c r="J43" s="17">
        <f t="shared" si="2"/>
        <v>69</v>
      </c>
      <c r="K43" s="37">
        <f t="shared" si="0"/>
        <v>69</v>
      </c>
      <c r="L43" s="47">
        <v>69</v>
      </c>
      <c r="M43" s="56">
        <f t="shared" si="5"/>
        <v>1</v>
      </c>
      <c r="N43" s="280">
        <v>67</v>
      </c>
      <c r="O43" s="37">
        <f t="shared" si="3"/>
        <v>2</v>
      </c>
      <c r="P43" s="16">
        <v>0</v>
      </c>
      <c r="Q43" s="16">
        <v>0</v>
      </c>
      <c r="R43" s="16">
        <v>0</v>
      </c>
      <c r="S43" s="32">
        <v>2</v>
      </c>
      <c r="T43" s="401" t="s">
        <v>22</v>
      </c>
      <c r="U43" s="17">
        <f t="shared" si="4"/>
        <v>0</v>
      </c>
      <c r="V43" s="402" t="s">
        <v>22</v>
      </c>
    </row>
    <row r="44" spans="1:22" ht="15.75" customHeight="1">
      <c r="A44" s="537"/>
      <c r="B44" s="537"/>
      <c r="C44" s="23">
        <v>2014</v>
      </c>
      <c r="D44" s="337">
        <v>0</v>
      </c>
      <c r="E44" s="11">
        <v>55</v>
      </c>
      <c r="F44" s="12">
        <v>0</v>
      </c>
      <c r="G44" s="12">
        <v>0</v>
      </c>
      <c r="H44" s="345">
        <v>0</v>
      </c>
      <c r="I44" s="61">
        <f t="shared" si="8"/>
        <v>55</v>
      </c>
      <c r="J44" s="5">
        <f t="shared" si="2"/>
        <v>55</v>
      </c>
      <c r="K44" s="35">
        <f t="shared" si="0"/>
        <v>55</v>
      </c>
      <c r="L44" s="29">
        <v>55</v>
      </c>
      <c r="M44" s="55">
        <f t="shared" si="5"/>
        <v>1</v>
      </c>
      <c r="N44" s="281">
        <v>55</v>
      </c>
      <c r="O44" s="35">
        <f t="shared" si="3"/>
        <v>0</v>
      </c>
      <c r="P44" s="12">
        <v>0</v>
      </c>
      <c r="Q44" s="12">
        <v>0</v>
      </c>
      <c r="R44" s="12">
        <v>0</v>
      </c>
      <c r="S44" s="31">
        <v>0</v>
      </c>
      <c r="T44" s="390" t="s">
        <v>22</v>
      </c>
      <c r="U44" s="5">
        <f t="shared" si="4"/>
        <v>0</v>
      </c>
      <c r="V44" s="403" t="s">
        <v>22</v>
      </c>
    </row>
    <row r="45" spans="1:22" ht="15.75" customHeight="1" thickBot="1">
      <c r="A45" s="538"/>
      <c r="B45" s="538"/>
      <c r="C45" s="24">
        <v>2015</v>
      </c>
      <c r="D45" s="342">
        <v>0</v>
      </c>
      <c r="E45" s="244">
        <v>62</v>
      </c>
      <c r="F45" s="245">
        <v>0</v>
      </c>
      <c r="G45" s="245">
        <v>0</v>
      </c>
      <c r="H45" s="348">
        <v>0</v>
      </c>
      <c r="I45" s="351">
        <f t="shared" si="8"/>
        <v>62</v>
      </c>
      <c r="J45" s="18">
        <f t="shared" si="2"/>
        <v>62</v>
      </c>
      <c r="K45" s="38">
        <f t="shared" si="0"/>
        <v>62</v>
      </c>
      <c r="L45" s="248">
        <v>62</v>
      </c>
      <c r="M45" s="58">
        <f t="shared" si="5"/>
        <v>1</v>
      </c>
      <c r="N45" s="249">
        <v>60</v>
      </c>
      <c r="O45" s="50">
        <f t="shared" si="3"/>
        <v>2</v>
      </c>
      <c r="P45" s="248">
        <v>0</v>
      </c>
      <c r="Q45" s="248">
        <v>0</v>
      </c>
      <c r="R45" s="248">
        <v>0</v>
      </c>
      <c r="S45" s="243">
        <v>2</v>
      </c>
      <c r="T45" s="392" t="s">
        <v>22</v>
      </c>
      <c r="U45" s="48">
        <f t="shared" si="4"/>
        <v>0</v>
      </c>
      <c r="V45" s="404" t="s">
        <v>22</v>
      </c>
    </row>
    <row r="46" spans="1:22" ht="15.75" customHeight="1">
      <c r="A46" s="534" t="s">
        <v>75</v>
      </c>
      <c r="B46" s="534" t="s">
        <v>41</v>
      </c>
      <c r="C46" s="22">
        <v>2013</v>
      </c>
      <c r="D46" s="336">
        <v>20</v>
      </c>
      <c r="E46" s="15">
        <v>267</v>
      </c>
      <c r="F46" s="16">
        <v>1</v>
      </c>
      <c r="G46" s="16"/>
      <c r="H46" s="350"/>
      <c r="I46" s="60">
        <f t="shared" si="8"/>
        <v>267</v>
      </c>
      <c r="J46" s="4">
        <f t="shared" si="2"/>
        <v>287</v>
      </c>
      <c r="K46" s="34">
        <f>N46+O46</f>
        <v>238</v>
      </c>
      <c r="L46" s="10">
        <v>227</v>
      </c>
      <c r="M46" s="54">
        <f t="shared" si="5"/>
        <v>0.9537815126050421</v>
      </c>
      <c r="N46" s="59">
        <v>213</v>
      </c>
      <c r="O46" s="34">
        <f>SUM(P46:S46)</f>
        <v>25</v>
      </c>
      <c r="P46" s="10">
        <v>0</v>
      </c>
      <c r="Q46" s="10">
        <v>0</v>
      </c>
      <c r="R46" s="10">
        <v>0</v>
      </c>
      <c r="S46" s="30">
        <v>25</v>
      </c>
      <c r="T46" s="59">
        <v>640</v>
      </c>
      <c r="U46" s="4">
        <f t="shared" si="4"/>
        <v>49</v>
      </c>
      <c r="V46" s="13">
        <v>74</v>
      </c>
    </row>
    <row r="47" spans="1:22" ht="15.75" customHeight="1">
      <c r="A47" s="537"/>
      <c r="B47" s="537"/>
      <c r="C47" s="23">
        <v>2014</v>
      </c>
      <c r="D47" s="337">
        <v>49</v>
      </c>
      <c r="E47" s="11">
        <v>170</v>
      </c>
      <c r="F47" s="12">
        <v>0</v>
      </c>
      <c r="G47" s="12">
        <v>0</v>
      </c>
      <c r="H47" s="345">
        <v>0</v>
      </c>
      <c r="I47" s="61">
        <f t="shared" si="8"/>
        <v>170</v>
      </c>
      <c r="J47" s="5">
        <f t="shared" si="2"/>
        <v>219</v>
      </c>
      <c r="K47" s="35">
        <f>N47+O47</f>
        <v>200</v>
      </c>
      <c r="L47" s="12">
        <v>184</v>
      </c>
      <c r="M47" s="55">
        <f t="shared" si="5"/>
        <v>0.92</v>
      </c>
      <c r="N47" s="53">
        <v>193</v>
      </c>
      <c r="O47" s="35">
        <f>SUM(P47:S47)</f>
        <v>7</v>
      </c>
      <c r="P47" s="12">
        <v>0</v>
      </c>
      <c r="Q47" s="12">
        <v>0</v>
      </c>
      <c r="R47" s="12">
        <v>0</v>
      </c>
      <c r="S47" s="31">
        <v>7</v>
      </c>
      <c r="T47" s="53">
        <v>477</v>
      </c>
      <c r="U47" s="5">
        <f t="shared" si="4"/>
        <v>19</v>
      </c>
      <c r="V47" s="14">
        <v>74</v>
      </c>
    </row>
    <row r="48" spans="1:22" ht="15.75" customHeight="1" thickBot="1">
      <c r="A48" s="538"/>
      <c r="B48" s="538"/>
      <c r="C48" s="24">
        <v>2015</v>
      </c>
      <c r="D48" s="405">
        <f>'4.Прил 3_НД-съдии'!I8</f>
        <v>19</v>
      </c>
      <c r="E48" s="353">
        <v>148</v>
      </c>
      <c r="F48" s="248">
        <v>0</v>
      </c>
      <c r="G48" s="248">
        <v>0</v>
      </c>
      <c r="H48" s="349"/>
      <c r="I48" s="351">
        <f t="shared" si="8"/>
        <v>148</v>
      </c>
      <c r="J48" s="241">
        <f t="shared" si="2"/>
        <v>167</v>
      </c>
      <c r="K48" s="36">
        <f>N48+O48</f>
        <v>133</v>
      </c>
      <c r="L48" s="406">
        <f>'4.Прил 3_НД-съдии'!AS8</f>
        <v>120</v>
      </c>
      <c r="M48" s="57">
        <f t="shared" si="5"/>
        <v>0.9022556390977443</v>
      </c>
      <c r="N48" s="253">
        <f>'4.Прил 3_НД-съдии'!AG8</f>
        <v>129</v>
      </c>
      <c r="O48" s="39">
        <f>SUM(P48:S48)</f>
        <v>4</v>
      </c>
      <c r="P48" s="245">
        <v>0</v>
      </c>
      <c r="Q48" s="245">
        <v>0</v>
      </c>
      <c r="R48" s="245">
        <v>0</v>
      </c>
      <c r="S48" s="242">
        <v>4</v>
      </c>
      <c r="T48" s="246">
        <v>415</v>
      </c>
      <c r="U48" s="26">
        <f t="shared" si="4"/>
        <v>34</v>
      </c>
      <c r="V48" s="251">
        <v>63</v>
      </c>
    </row>
    <row r="49" spans="1:22" ht="15.75" customHeight="1">
      <c r="A49" s="554" t="s">
        <v>33</v>
      </c>
      <c r="B49" s="534" t="s">
        <v>42</v>
      </c>
      <c r="C49" s="22">
        <v>2013</v>
      </c>
      <c r="D49" s="339">
        <f aca="true" t="shared" si="9" ref="D49:H51">D31+D34+D37+D40+D43+D46</f>
        <v>60</v>
      </c>
      <c r="E49" s="2">
        <f t="shared" si="9"/>
        <v>638</v>
      </c>
      <c r="F49" s="41">
        <f t="shared" si="9"/>
        <v>2</v>
      </c>
      <c r="G49" s="41">
        <f>G31+G34+G37+G40+G43+G46</f>
        <v>0</v>
      </c>
      <c r="H49" s="355">
        <f t="shared" si="9"/>
        <v>0</v>
      </c>
      <c r="I49" s="60">
        <f>I31+I34+I37+I40+I43+I46</f>
        <v>638</v>
      </c>
      <c r="J49" s="4">
        <f>D49+I49</f>
        <v>698</v>
      </c>
      <c r="K49" s="34">
        <f aca="true" t="shared" si="10" ref="K49:L51">K31+K34+K37+K40+K43+K46</f>
        <v>625</v>
      </c>
      <c r="L49" s="41">
        <f t="shared" si="10"/>
        <v>590</v>
      </c>
      <c r="M49" s="54">
        <f t="shared" si="5"/>
        <v>0.944</v>
      </c>
      <c r="N49" s="4">
        <f aca="true" t="shared" si="11" ref="N49:S51">N31+N34+N37+N40+N43+N46</f>
        <v>520</v>
      </c>
      <c r="O49" s="34">
        <f t="shared" si="11"/>
        <v>105</v>
      </c>
      <c r="P49" s="41">
        <f t="shared" si="11"/>
        <v>32</v>
      </c>
      <c r="Q49" s="41">
        <f t="shared" si="11"/>
        <v>25</v>
      </c>
      <c r="R49" s="41">
        <f t="shared" si="11"/>
        <v>3</v>
      </c>
      <c r="S49" s="44">
        <f t="shared" si="11"/>
        <v>45</v>
      </c>
      <c r="T49" s="4">
        <f>T31+T34+T37+T40+T46</f>
        <v>1319</v>
      </c>
      <c r="U49" s="4">
        <f>U31+U34+U37+U40+U43+U46</f>
        <v>73</v>
      </c>
      <c r="V49" s="60">
        <f>V31+V34+V37+V40+V46</f>
        <v>142</v>
      </c>
    </row>
    <row r="50" spans="1:22" ht="15.75" customHeight="1">
      <c r="A50" s="555"/>
      <c r="B50" s="537"/>
      <c r="C50" s="23">
        <v>2014</v>
      </c>
      <c r="D50" s="340">
        <f t="shared" si="9"/>
        <v>73</v>
      </c>
      <c r="E50" s="3">
        <f t="shared" si="9"/>
        <v>465</v>
      </c>
      <c r="F50" s="40">
        <f t="shared" si="9"/>
        <v>0</v>
      </c>
      <c r="G50" s="40">
        <f>G32+G35+G38+G41+G44+G47</f>
        <v>0</v>
      </c>
      <c r="H50" s="346">
        <f t="shared" si="9"/>
        <v>0</v>
      </c>
      <c r="I50" s="61">
        <f>I32+I35+I38+I41+I44+I47</f>
        <v>465</v>
      </c>
      <c r="J50" s="5">
        <f t="shared" si="2"/>
        <v>538</v>
      </c>
      <c r="K50" s="35">
        <f t="shared" si="10"/>
        <v>500</v>
      </c>
      <c r="L50" s="40">
        <f t="shared" si="10"/>
        <v>462</v>
      </c>
      <c r="M50" s="55">
        <f t="shared" si="5"/>
        <v>0.924</v>
      </c>
      <c r="N50" s="5">
        <f t="shared" si="11"/>
        <v>438</v>
      </c>
      <c r="O50" s="35">
        <f t="shared" si="11"/>
        <v>62</v>
      </c>
      <c r="P50" s="40">
        <f t="shared" si="11"/>
        <v>15</v>
      </c>
      <c r="Q50" s="40">
        <f t="shared" si="11"/>
        <v>13</v>
      </c>
      <c r="R50" s="40">
        <f t="shared" si="11"/>
        <v>3</v>
      </c>
      <c r="S50" s="45">
        <f t="shared" si="11"/>
        <v>31</v>
      </c>
      <c r="T50" s="5">
        <f>T32+T35+T38+T41+T47</f>
        <v>1103</v>
      </c>
      <c r="U50" s="5">
        <f>U32+U35+U38+U41+U44+U47</f>
        <v>38</v>
      </c>
      <c r="V50" s="61">
        <f>V32+V35+V38+V41+V47</f>
        <v>114</v>
      </c>
    </row>
    <row r="51" spans="1:22" ht="15.75" customHeight="1" thickBot="1">
      <c r="A51" s="556"/>
      <c r="B51" s="538"/>
      <c r="C51" s="24">
        <v>2015</v>
      </c>
      <c r="D51" s="354">
        <f t="shared" si="9"/>
        <v>38</v>
      </c>
      <c r="E51" s="25">
        <f t="shared" si="9"/>
        <v>537</v>
      </c>
      <c r="F51" s="42">
        <f t="shared" si="9"/>
        <v>0</v>
      </c>
      <c r="G51" s="42">
        <f>G33+G36+G39+G42+G45+G48</f>
        <v>2</v>
      </c>
      <c r="H51" s="356">
        <f t="shared" si="9"/>
        <v>0</v>
      </c>
      <c r="I51" s="62">
        <f>I33+I36+I39+I42+I45+I48</f>
        <v>537</v>
      </c>
      <c r="J51" s="26">
        <f t="shared" si="2"/>
        <v>575</v>
      </c>
      <c r="K51" s="36">
        <f t="shared" si="10"/>
        <v>520</v>
      </c>
      <c r="L51" s="43">
        <f t="shared" si="10"/>
        <v>496</v>
      </c>
      <c r="M51" s="58">
        <f t="shared" si="5"/>
        <v>0.9538461538461539</v>
      </c>
      <c r="N51" s="26">
        <f t="shared" si="11"/>
        <v>451</v>
      </c>
      <c r="O51" s="50">
        <f t="shared" si="11"/>
        <v>69</v>
      </c>
      <c r="P51" s="43">
        <f t="shared" si="11"/>
        <v>29</v>
      </c>
      <c r="Q51" s="43">
        <f t="shared" si="11"/>
        <v>19</v>
      </c>
      <c r="R51" s="43">
        <f t="shared" si="11"/>
        <v>0</v>
      </c>
      <c r="S51" s="49">
        <f t="shared" si="11"/>
        <v>21</v>
      </c>
      <c r="T51" s="26">
        <f>T33+T36+T39+T42+T48</f>
        <v>1189</v>
      </c>
      <c r="U51" s="26">
        <f>U33+U36+U39+U42+U45+U48</f>
        <v>55</v>
      </c>
      <c r="V51" s="62">
        <f>V33+V36+V39+V42+V48</f>
        <v>95</v>
      </c>
    </row>
    <row r="52" spans="1:22" ht="15.75" customHeight="1">
      <c r="A52" s="554" t="s">
        <v>39</v>
      </c>
      <c r="B52" s="534" t="s">
        <v>27</v>
      </c>
      <c r="C52" s="22">
        <v>2013</v>
      </c>
      <c r="D52" s="339">
        <f aca="true" t="shared" si="12" ref="D52:L54">D28+D49</f>
        <v>195</v>
      </c>
      <c r="E52" s="357">
        <f t="shared" si="12"/>
        <v>2312</v>
      </c>
      <c r="F52" s="343">
        <f t="shared" si="12"/>
        <v>5</v>
      </c>
      <c r="G52" s="343">
        <f>G28+G49</f>
        <v>0</v>
      </c>
      <c r="H52" s="358">
        <f aca="true" t="shared" si="13" ref="H52:I54">H28+H49</f>
        <v>2</v>
      </c>
      <c r="I52" s="63">
        <f t="shared" si="13"/>
        <v>2314</v>
      </c>
      <c r="J52" s="17">
        <f t="shared" si="2"/>
        <v>2509</v>
      </c>
      <c r="K52" s="34">
        <f t="shared" si="12"/>
        <v>2337</v>
      </c>
      <c r="L52" s="41">
        <f t="shared" si="12"/>
        <v>2244</v>
      </c>
      <c r="M52" s="54">
        <f t="shared" si="5"/>
        <v>0.9602053915275995</v>
      </c>
      <c r="N52" s="17">
        <f aca="true" t="shared" si="14" ref="N52:V52">N28+N49</f>
        <v>2090</v>
      </c>
      <c r="O52" s="34">
        <f t="shared" si="14"/>
        <v>247</v>
      </c>
      <c r="P52" s="41">
        <f t="shared" si="14"/>
        <v>32</v>
      </c>
      <c r="Q52" s="41">
        <f t="shared" si="14"/>
        <v>43</v>
      </c>
      <c r="R52" s="41">
        <f t="shared" si="14"/>
        <v>3</v>
      </c>
      <c r="S52" s="44">
        <f t="shared" si="14"/>
        <v>169</v>
      </c>
      <c r="T52" s="17">
        <f t="shared" si="14"/>
        <v>4799</v>
      </c>
      <c r="U52" s="17">
        <f t="shared" si="14"/>
        <v>172</v>
      </c>
      <c r="V52" s="63">
        <f t="shared" si="14"/>
        <v>278</v>
      </c>
    </row>
    <row r="53" spans="1:22" ht="15.75" customHeight="1">
      <c r="A53" s="555"/>
      <c r="B53" s="537"/>
      <c r="C53" s="23">
        <v>2014</v>
      </c>
      <c r="D53" s="340">
        <f t="shared" si="12"/>
        <v>172</v>
      </c>
      <c r="E53" s="3">
        <f t="shared" si="12"/>
        <v>1810</v>
      </c>
      <c r="F53" s="40">
        <f t="shared" si="12"/>
        <v>1</v>
      </c>
      <c r="G53" s="40">
        <f>G29+G50</f>
        <v>0</v>
      </c>
      <c r="H53" s="346">
        <f t="shared" si="13"/>
        <v>10</v>
      </c>
      <c r="I53" s="63">
        <f t="shared" si="13"/>
        <v>1820</v>
      </c>
      <c r="J53" s="17">
        <f t="shared" si="2"/>
        <v>1992</v>
      </c>
      <c r="K53" s="35">
        <f t="shared" si="12"/>
        <v>1843</v>
      </c>
      <c r="L53" s="40">
        <f t="shared" si="12"/>
        <v>1743</v>
      </c>
      <c r="M53" s="55">
        <f t="shared" si="5"/>
        <v>0.9457406402604449</v>
      </c>
      <c r="N53" s="17">
        <f aca="true" t="shared" si="15" ref="N53:V53">N29+N50</f>
        <v>1606</v>
      </c>
      <c r="O53" s="35">
        <f t="shared" si="15"/>
        <v>237</v>
      </c>
      <c r="P53" s="40">
        <f t="shared" si="15"/>
        <v>15</v>
      </c>
      <c r="Q53" s="40">
        <f t="shared" si="15"/>
        <v>31</v>
      </c>
      <c r="R53" s="40">
        <f t="shared" si="15"/>
        <v>3</v>
      </c>
      <c r="S53" s="45">
        <f t="shared" si="15"/>
        <v>188</v>
      </c>
      <c r="T53" s="17">
        <f t="shared" si="15"/>
        <v>4536</v>
      </c>
      <c r="U53" s="17">
        <f t="shared" si="15"/>
        <v>149</v>
      </c>
      <c r="V53" s="63">
        <f t="shared" si="15"/>
        <v>261</v>
      </c>
    </row>
    <row r="54" spans="1:22" ht="15.75" customHeight="1" thickBot="1">
      <c r="A54" s="556"/>
      <c r="B54" s="538"/>
      <c r="C54" s="24">
        <v>2015</v>
      </c>
      <c r="D54" s="354">
        <f t="shared" si="12"/>
        <v>149</v>
      </c>
      <c r="E54" s="25">
        <f t="shared" si="12"/>
        <v>1855</v>
      </c>
      <c r="F54" s="42">
        <f t="shared" si="12"/>
        <v>1</v>
      </c>
      <c r="G54" s="42">
        <f>G30+G51</f>
        <v>2</v>
      </c>
      <c r="H54" s="356">
        <f t="shared" si="13"/>
        <v>7</v>
      </c>
      <c r="I54" s="352">
        <f t="shared" si="13"/>
        <v>1862</v>
      </c>
      <c r="J54" s="51">
        <f t="shared" si="2"/>
        <v>2011</v>
      </c>
      <c r="K54" s="39">
        <f t="shared" si="12"/>
        <v>1897</v>
      </c>
      <c r="L54" s="42">
        <f t="shared" si="12"/>
        <v>1782</v>
      </c>
      <c r="M54" s="57">
        <f t="shared" si="5"/>
        <v>0.9393779652082235</v>
      </c>
      <c r="N54" s="51">
        <f aca="true" t="shared" si="16" ref="N54:V54">N30+N51</f>
        <v>1682</v>
      </c>
      <c r="O54" s="39">
        <f t="shared" si="16"/>
        <v>215</v>
      </c>
      <c r="P54" s="42">
        <f t="shared" si="16"/>
        <v>29</v>
      </c>
      <c r="Q54" s="42">
        <f t="shared" si="16"/>
        <v>32</v>
      </c>
      <c r="R54" s="42">
        <f t="shared" si="16"/>
        <v>0</v>
      </c>
      <c r="S54" s="46">
        <f t="shared" si="16"/>
        <v>154</v>
      </c>
      <c r="T54" s="51">
        <f t="shared" si="16"/>
        <v>3384</v>
      </c>
      <c r="U54" s="51">
        <f t="shared" si="16"/>
        <v>114</v>
      </c>
      <c r="V54" s="64">
        <f t="shared" si="16"/>
        <v>165</v>
      </c>
    </row>
    <row r="55" spans="1:22" ht="15.75" customHeight="1">
      <c r="A55" s="539" t="s">
        <v>34</v>
      </c>
      <c r="B55" s="534" t="s">
        <v>48</v>
      </c>
      <c r="C55" s="22">
        <v>2013</v>
      </c>
      <c r="D55" s="387"/>
      <c r="E55" s="386"/>
      <c r="F55" s="386"/>
      <c r="G55" s="386"/>
      <c r="H55" s="386"/>
      <c r="I55" s="388"/>
      <c r="J55" s="20">
        <v>6</v>
      </c>
      <c r="K55" s="40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</row>
    <row r="56" spans="1:22" ht="15.75" customHeight="1">
      <c r="A56" s="540"/>
      <c r="B56" s="537"/>
      <c r="C56" s="23">
        <v>2014</v>
      </c>
      <c r="D56" s="408"/>
      <c r="E56" s="386"/>
      <c r="F56" s="386"/>
      <c r="G56" s="386"/>
      <c r="H56" s="386"/>
      <c r="I56" s="409"/>
      <c r="J56" s="14">
        <v>6</v>
      </c>
      <c r="K56" s="40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</row>
    <row r="57" spans="1:22" ht="15.75" customHeight="1" thickBot="1">
      <c r="A57" s="541"/>
      <c r="B57" s="538"/>
      <c r="C57" s="24">
        <v>2015</v>
      </c>
      <c r="D57" s="408"/>
      <c r="E57" s="386"/>
      <c r="F57" s="386"/>
      <c r="G57" s="386"/>
      <c r="H57" s="386"/>
      <c r="I57" s="409"/>
      <c r="J57" s="19">
        <v>6</v>
      </c>
      <c r="K57" s="407"/>
      <c r="L57" s="377"/>
      <c r="M57" s="377"/>
      <c r="N57" s="377"/>
      <c r="O57" s="377"/>
      <c r="P57" s="377"/>
      <c r="Q57" s="377"/>
      <c r="R57" s="560" t="s">
        <v>61</v>
      </c>
      <c r="S57" s="560"/>
      <c r="T57" s="560"/>
      <c r="U57" s="560"/>
      <c r="V57" s="560"/>
    </row>
    <row r="58" spans="1:22" ht="15.75" customHeight="1">
      <c r="A58" s="554" t="s">
        <v>69</v>
      </c>
      <c r="B58" s="534" t="s">
        <v>28</v>
      </c>
      <c r="C58" s="22">
        <v>2013</v>
      </c>
      <c r="D58" s="387"/>
      <c r="E58" s="389"/>
      <c r="F58" s="389"/>
      <c r="G58" s="389"/>
      <c r="H58" s="389"/>
      <c r="I58" s="388"/>
      <c r="J58" s="410">
        <f>IF(J55&lt;&gt;0,J52/M1/J55,0)</f>
        <v>34.84722222222222</v>
      </c>
      <c r="K58" s="410">
        <f>IF(J55&lt;&gt;0,K52/M1/J55,0)</f>
        <v>32.458333333333336</v>
      </c>
      <c r="L58" s="377"/>
      <c r="M58" s="377"/>
      <c r="N58" s="377"/>
      <c r="O58" s="386"/>
      <c r="P58" s="386"/>
      <c r="Q58" s="386"/>
      <c r="R58" s="386"/>
      <c r="S58" s="377"/>
      <c r="T58" s="377"/>
      <c r="U58" s="377"/>
      <c r="V58" s="377"/>
    </row>
    <row r="59" spans="1:22" ht="15.75" customHeight="1">
      <c r="A59" s="555"/>
      <c r="B59" s="537"/>
      <c r="C59" s="23">
        <v>2014</v>
      </c>
      <c r="D59" s="408"/>
      <c r="E59" s="386"/>
      <c r="F59" s="386"/>
      <c r="G59" s="386"/>
      <c r="H59" s="386"/>
      <c r="I59" s="409"/>
      <c r="J59" s="411">
        <f>IF(J56&lt;&gt;0,J53/M1/J56,0)</f>
        <v>27.666666666666668</v>
      </c>
      <c r="K59" s="411">
        <f>IF(J56&lt;&gt;0,K53/M1/J56,0)</f>
        <v>25.597222222222225</v>
      </c>
      <c r="L59" s="377"/>
      <c r="M59" s="377"/>
      <c r="N59" s="377"/>
      <c r="O59" s="386"/>
      <c r="P59" s="386"/>
      <c r="Q59" s="386"/>
      <c r="R59" s="386"/>
      <c r="S59" s="377"/>
      <c r="T59" s="377"/>
      <c r="U59" s="377"/>
      <c r="V59" s="377"/>
    </row>
    <row r="60" spans="1:22" ht="15.75" customHeight="1" thickBot="1">
      <c r="A60" s="556"/>
      <c r="B60" s="538"/>
      <c r="C60" s="24">
        <v>2015</v>
      </c>
      <c r="D60" s="408"/>
      <c r="E60" s="386"/>
      <c r="F60" s="386"/>
      <c r="G60" s="386"/>
      <c r="H60" s="386"/>
      <c r="I60" s="409"/>
      <c r="J60" s="412">
        <f>IF(J57&lt;&gt;0,J54/M1/J57,0)</f>
        <v>27.930555555555557</v>
      </c>
      <c r="K60" s="412">
        <f>IF(J57&lt;&gt;0,K54/M1/J57,0)</f>
        <v>26.347222222222225</v>
      </c>
      <c r="L60" s="377"/>
      <c r="M60" s="377"/>
      <c r="N60" s="377"/>
      <c r="O60" s="386"/>
      <c r="P60" s="386"/>
      <c r="Q60" s="386"/>
      <c r="R60" s="386"/>
      <c r="S60" s="377"/>
      <c r="T60" s="377"/>
      <c r="U60" s="377"/>
      <c r="V60" s="377"/>
    </row>
    <row r="61" spans="1:22" ht="15.75" customHeight="1">
      <c r="A61" s="539" t="s">
        <v>35</v>
      </c>
      <c r="B61" s="534" t="s">
        <v>43</v>
      </c>
      <c r="C61" s="22">
        <v>2013</v>
      </c>
      <c r="D61" s="387"/>
      <c r="E61" s="389"/>
      <c r="F61" s="389"/>
      <c r="G61" s="389"/>
      <c r="H61" s="389"/>
      <c r="I61" s="388"/>
      <c r="J61" s="20">
        <v>3</v>
      </c>
      <c r="K61" s="407"/>
      <c r="L61" s="377"/>
      <c r="M61" s="377"/>
      <c r="N61" s="377"/>
      <c r="O61" s="386"/>
      <c r="P61" s="386"/>
      <c r="Q61" s="386"/>
      <c r="R61" s="386"/>
      <c r="S61" s="377"/>
      <c r="T61" s="377"/>
      <c r="U61" s="377"/>
      <c r="V61" s="377"/>
    </row>
    <row r="62" spans="1:22" ht="15.75" customHeight="1">
      <c r="A62" s="540"/>
      <c r="B62" s="537"/>
      <c r="C62" s="23">
        <v>2014</v>
      </c>
      <c r="D62" s="408"/>
      <c r="E62" s="386"/>
      <c r="F62" s="386"/>
      <c r="G62" s="386"/>
      <c r="H62" s="386"/>
      <c r="I62" s="409"/>
      <c r="J62" s="14">
        <v>3</v>
      </c>
      <c r="K62" s="407"/>
      <c r="L62" s="377"/>
      <c r="M62" s="377"/>
      <c r="N62" s="377"/>
      <c r="O62" s="386"/>
      <c r="P62" s="386"/>
      <c r="Q62" s="386"/>
      <c r="R62" s="386"/>
      <c r="S62" s="377"/>
      <c r="T62" s="377"/>
      <c r="U62" s="377"/>
      <c r="V62" s="377"/>
    </row>
    <row r="63" spans="1:22" ht="15.75" customHeight="1" thickBot="1">
      <c r="A63" s="541"/>
      <c r="B63" s="538"/>
      <c r="C63" s="24">
        <v>2015</v>
      </c>
      <c r="D63" s="408"/>
      <c r="E63" s="386"/>
      <c r="F63" s="386"/>
      <c r="G63" s="386"/>
      <c r="H63" s="386"/>
      <c r="I63" s="409"/>
      <c r="J63" s="19">
        <v>3</v>
      </c>
      <c r="K63" s="407"/>
      <c r="L63" s="377"/>
      <c r="M63" s="377"/>
      <c r="N63" s="377"/>
      <c r="O63" s="386"/>
      <c r="P63" s="386"/>
      <c r="Q63" s="386"/>
      <c r="R63" s="386"/>
      <c r="S63" s="377"/>
      <c r="T63" s="377"/>
      <c r="U63" s="377"/>
      <c r="V63" s="377"/>
    </row>
    <row r="64" spans="1:22" ht="15.75" customHeight="1">
      <c r="A64" s="539" t="s">
        <v>36</v>
      </c>
      <c r="B64" s="534" t="s">
        <v>44</v>
      </c>
      <c r="C64" s="22">
        <v>2013</v>
      </c>
      <c r="D64" s="387"/>
      <c r="E64" s="389"/>
      <c r="F64" s="389"/>
      <c r="G64" s="389"/>
      <c r="H64" s="389"/>
      <c r="I64" s="388"/>
      <c r="J64" s="410">
        <f>IF(J61&lt;&gt;0,J28/M1/J61,0)</f>
        <v>50.30555555555555</v>
      </c>
      <c r="K64" s="410">
        <f>IF(J61&lt;&gt;0,K28/M1/J61,0)</f>
        <v>47.55555555555555</v>
      </c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</row>
    <row r="65" spans="1:22" ht="15.75" customHeight="1">
      <c r="A65" s="540"/>
      <c r="B65" s="537"/>
      <c r="C65" s="23">
        <v>2014</v>
      </c>
      <c r="D65" s="408"/>
      <c r="E65" s="386"/>
      <c r="F65" s="386"/>
      <c r="G65" s="386"/>
      <c r="H65" s="386"/>
      <c r="I65" s="409"/>
      <c r="J65" s="411">
        <f>IF(J62&lt;&gt;0,J29/M1/J62,0)</f>
        <v>40.38888888888889</v>
      </c>
      <c r="K65" s="411">
        <f>IF(J62&lt;&gt;0,K29/M1/J62,0)</f>
        <v>37.30555555555556</v>
      </c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</row>
    <row r="66" spans="1:22" ht="15.75" customHeight="1" thickBot="1">
      <c r="A66" s="541"/>
      <c r="B66" s="538"/>
      <c r="C66" s="24">
        <v>2015</v>
      </c>
      <c r="D66" s="413"/>
      <c r="E66" s="378"/>
      <c r="F66" s="378"/>
      <c r="G66" s="378"/>
      <c r="H66" s="378"/>
      <c r="I66" s="414"/>
      <c r="J66" s="412">
        <f>IF(J63&lt;&gt;0,J30/M1/J63,0)</f>
        <v>39.88888888888889</v>
      </c>
      <c r="K66" s="412">
        <f>IF(J63&lt;&gt;0,K30/M1/J63,0)</f>
        <v>38.25</v>
      </c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</row>
    <row r="67" spans="1:22" ht="15.75" customHeight="1">
      <c r="A67" s="539" t="s">
        <v>38</v>
      </c>
      <c r="B67" s="534" t="s">
        <v>64</v>
      </c>
      <c r="C67" s="22">
        <v>2013</v>
      </c>
      <c r="D67" s="387"/>
      <c r="E67" s="389"/>
      <c r="F67" s="389"/>
      <c r="G67" s="389"/>
      <c r="H67" s="389"/>
      <c r="I67" s="388"/>
      <c r="J67" s="20">
        <v>3</v>
      </c>
      <c r="K67" s="415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</row>
    <row r="68" spans="1:22" ht="15.75" customHeight="1">
      <c r="A68" s="540"/>
      <c r="B68" s="537"/>
      <c r="C68" s="23">
        <v>2014</v>
      </c>
      <c r="D68" s="408"/>
      <c r="E68" s="386"/>
      <c r="F68" s="386"/>
      <c r="G68" s="386"/>
      <c r="H68" s="386"/>
      <c r="I68" s="409"/>
      <c r="J68" s="14">
        <v>3</v>
      </c>
      <c r="K68" s="415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</row>
    <row r="69" spans="1:22" ht="15.75" customHeight="1" thickBot="1">
      <c r="A69" s="541"/>
      <c r="B69" s="538"/>
      <c r="C69" s="24">
        <v>2015</v>
      </c>
      <c r="D69" s="413"/>
      <c r="E69" s="378"/>
      <c r="F69" s="378"/>
      <c r="G69" s="378"/>
      <c r="H69" s="378"/>
      <c r="I69" s="414"/>
      <c r="J69" s="19">
        <v>3</v>
      </c>
      <c r="K69" s="415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</row>
    <row r="70" spans="1:17" ht="15.75" customHeight="1">
      <c r="A70" s="539" t="s">
        <v>37</v>
      </c>
      <c r="B70" s="534" t="s">
        <v>65</v>
      </c>
      <c r="C70" s="22">
        <v>2013</v>
      </c>
      <c r="D70" s="387"/>
      <c r="E70" s="389"/>
      <c r="F70" s="389"/>
      <c r="G70" s="389"/>
      <c r="H70" s="389"/>
      <c r="I70" s="388"/>
      <c r="J70" s="410">
        <f>IF(J67&lt;&gt;0,J49/M1/J67,0)</f>
        <v>19.38888888888889</v>
      </c>
      <c r="K70" s="410">
        <f>IF(J67&lt;&gt;0,K49/M1/J67,0)</f>
        <v>17.36111111111111</v>
      </c>
      <c r="L70" s="377"/>
      <c r="M70" s="377"/>
      <c r="N70" s="377"/>
      <c r="O70" s="377"/>
      <c r="P70" s="377"/>
      <c r="Q70" s="377"/>
    </row>
    <row r="71" spans="1:17" ht="15.75" customHeight="1">
      <c r="A71" s="540"/>
      <c r="B71" s="537"/>
      <c r="C71" s="23">
        <v>2014</v>
      </c>
      <c r="D71" s="408"/>
      <c r="E71" s="386"/>
      <c r="F71" s="386"/>
      <c r="G71" s="386"/>
      <c r="H71" s="386"/>
      <c r="I71" s="409"/>
      <c r="J71" s="411">
        <f>IF(J68&lt;&gt;0,J50/M1/J68,0)</f>
        <v>14.944444444444445</v>
      </c>
      <c r="K71" s="411">
        <f>IF(J68&lt;&gt;0,K50/M1/J68,0)</f>
        <v>13.888888888888888</v>
      </c>
      <c r="L71" s="377"/>
      <c r="M71" s="377"/>
      <c r="N71" s="377"/>
      <c r="O71" s="377"/>
      <c r="P71" s="377"/>
      <c r="Q71" s="377"/>
    </row>
    <row r="72" spans="1:22" ht="15.75" customHeight="1" thickBot="1">
      <c r="A72" s="541"/>
      <c r="B72" s="538"/>
      <c r="C72" s="24">
        <v>2015</v>
      </c>
      <c r="D72" s="413"/>
      <c r="E72" s="378"/>
      <c r="F72" s="378"/>
      <c r="G72" s="378"/>
      <c r="H72" s="378"/>
      <c r="I72" s="414"/>
      <c r="J72" s="412">
        <f>IF(J69&lt;&gt;0,J51/M1/J69,0)</f>
        <v>15.972222222222221</v>
      </c>
      <c r="K72" s="412">
        <f>IF(J69&lt;&gt;0,K51/M1/J69,0)</f>
        <v>14.444444444444445</v>
      </c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</row>
    <row r="73" spans="1:22" ht="15.75" customHeight="1">
      <c r="A73" s="534" t="s">
        <v>81</v>
      </c>
      <c r="B73" s="534" t="s">
        <v>80</v>
      </c>
      <c r="C73" s="22">
        <v>2013</v>
      </c>
      <c r="D73" s="387"/>
      <c r="E73" s="389"/>
      <c r="F73" s="416"/>
      <c r="G73" s="416"/>
      <c r="H73" s="416"/>
      <c r="I73" s="417"/>
      <c r="J73" s="20">
        <v>72</v>
      </c>
      <c r="K73" s="415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</row>
    <row r="74" spans="1:22" ht="15.75" customHeight="1">
      <c r="A74" s="537"/>
      <c r="B74" s="537"/>
      <c r="C74" s="23">
        <v>2014</v>
      </c>
      <c r="D74" s="408"/>
      <c r="E74" s="386"/>
      <c r="F74" s="418"/>
      <c r="G74" s="418"/>
      <c r="H74" s="418"/>
      <c r="I74" s="419"/>
      <c r="J74" s="14">
        <v>63</v>
      </c>
      <c r="K74" s="415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</row>
    <row r="75" spans="1:22" ht="15.75" customHeight="1" thickBot="1">
      <c r="A75" s="538"/>
      <c r="B75" s="538"/>
      <c r="C75" s="24">
        <v>2015</v>
      </c>
      <c r="D75" s="413"/>
      <c r="E75" s="378"/>
      <c r="F75" s="420"/>
      <c r="G75" s="420"/>
      <c r="H75" s="420"/>
      <c r="I75" s="421"/>
      <c r="J75" s="19">
        <v>69</v>
      </c>
      <c r="K75" s="415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</row>
    <row r="76" spans="1:22" ht="15.75" customHeight="1">
      <c r="A76" s="557" t="s">
        <v>79</v>
      </c>
      <c r="B76" s="534" t="s">
        <v>67</v>
      </c>
      <c r="C76" s="22">
        <v>2013</v>
      </c>
      <c r="D76" s="387"/>
      <c r="E76" s="389"/>
      <c r="F76" s="416"/>
      <c r="G76" s="416"/>
      <c r="H76" s="416"/>
      <c r="I76" s="417"/>
      <c r="J76" s="422">
        <f>IF(J73&lt;&gt;0,J52/J73,0)</f>
        <v>34.84722222222222</v>
      </c>
      <c r="K76" s="423">
        <f>IF(J73&lt;&gt;0,K52/J73,0)</f>
        <v>32.458333333333336</v>
      </c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</row>
    <row r="77" spans="1:22" ht="15.75" customHeight="1">
      <c r="A77" s="558"/>
      <c r="B77" s="537"/>
      <c r="C77" s="23">
        <v>2014</v>
      </c>
      <c r="D77" s="408"/>
      <c r="E77" s="386"/>
      <c r="F77" s="418"/>
      <c r="G77" s="418"/>
      <c r="H77" s="418"/>
      <c r="I77" s="419"/>
      <c r="J77" s="424">
        <f>IF(J74&lt;&gt;0,J53/J74,0)</f>
        <v>31.61904761904762</v>
      </c>
      <c r="K77" s="425">
        <f>IF(J74&lt;&gt;0,K53/J74,0)</f>
        <v>29.253968253968253</v>
      </c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</row>
    <row r="78" spans="1:22" ht="15.75" customHeight="1" thickBot="1">
      <c r="A78" s="559"/>
      <c r="B78" s="538"/>
      <c r="C78" s="24">
        <v>2015</v>
      </c>
      <c r="D78" s="413"/>
      <c r="E78" s="378"/>
      <c r="F78" s="420"/>
      <c r="G78" s="420"/>
      <c r="H78" s="420"/>
      <c r="I78" s="421"/>
      <c r="J78" s="426">
        <f>IF(J75&lt;&gt;0,J54/J75,0)</f>
        <v>29.144927536231883</v>
      </c>
      <c r="K78" s="427">
        <f>IF(J75&lt;&gt;0,K54/J75,0)</f>
        <v>27.492753623188406</v>
      </c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</row>
    <row r="79" s="6" customFormat="1" ht="33.75" customHeight="1"/>
    <row r="80" spans="1:3" s="6" customFormat="1" ht="12.75">
      <c r="A80" s="7" t="s">
        <v>618</v>
      </c>
      <c r="C80" s="437"/>
    </row>
    <row r="81" spans="1:13" s="6" customFormat="1" ht="12.75">
      <c r="A81" s="7" t="s">
        <v>619</v>
      </c>
      <c r="C81" s="437"/>
      <c r="H81" s="7" t="s">
        <v>68</v>
      </c>
      <c r="M81" s="7" t="s">
        <v>29</v>
      </c>
    </row>
    <row r="82" spans="1:3" s="6" customFormat="1" ht="12.75">
      <c r="A82" s="7" t="s">
        <v>620</v>
      </c>
      <c r="C82" s="7"/>
    </row>
    <row r="83" s="6" customFormat="1" ht="12">
      <c r="P83" s="6" t="s">
        <v>30</v>
      </c>
    </row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29" spans="3:14" ht="12"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29"/>
      <c r="N129" s="429"/>
    </row>
    <row r="140" spans="11:14" ht="12">
      <c r="K140" s="429"/>
      <c r="L140" s="429"/>
      <c r="M140" s="429"/>
      <c r="N140" s="429"/>
    </row>
    <row r="141" spans="11:14" ht="12">
      <c r="K141" s="429"/>
      <c r="L141" s="429"/>
      <c r="M141" s="429"/>
      <c r="N141" s="429"/>
    </row>
    <row r="142" spans="11:14" ht="12">
      <c r="K142" s="429"/>
      <c r="L142" s="429"/>
      <c r="M142" s="429"/>
      <c r="N142" s="429"/>
    </row>
    <row r="143" spans="11:14" ht="12">
      <c r="K143" s="429"/>
      <c r="L143" s="429"/>
      <c r="M143" s="429"/>
      <c r="N143" s="429"/>
    </row>
  </sheetData>
  <sheetProtection password="D259" sheet="1" objects="1" scenarios="1" formatColumns="0" formatRows="0"/>
  <mergeCells count="73">
    <mergeCell ref="N1:P1"/>
    <mergeCell ref="C2:M2"/>
    <mergeCell ref="D3:D5"/>
    <mergeCell ref="E3:E5"/>
    <mergeCell ref="H3:H5"/>
    <mergeCell ref="F4:F5"/>
    <mergeCell ref="N3:N5"/>
    <mergeCell ref="J3:J5"/>
    <mergeCell ref="K4:K5"/>
    <mergeCell ref="O4:O5"/>
    <mergeCell ref="A2:B2"/>
    <mergeCell ref="A3:B5"/>
    <mergeCell ref="B61:B63"/>
    <mergeCell ref="B1:J1"/>
    <mergeCell ref="G4:G5"/>
    <mergeCell ref="F3:G3"/>
    <mergeCell ref="A49:A51"/>
    <mergeCell ref="B49:B51"/>
    <mergeCell ref="A43:A45"/>
    <mergeCell ref="B43:B45"/>
    <mergeCell ref="A34:A36"/>
    <mergeCell ref="B34:B36"/>
    <mergeCell ref="A46:A48"/>
    <mergeCell ref="B46:B48"/>
    <mergeCell ref="A37:A39"/>
    <mergeCell ref="B37:B39"/>
    <mergeCell ref="A40:A42"/>
    <mergeCell ref="B40:B4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A28:A30"/>
    <mergeCell ref="B28:B30"/>
    <mergeCell ref="A76:A78"/>
    <mergeCell ref="B76:B78"/>
    <mergeCell ref="A64:A66"/>
    <mergeCell ref="B64:B66"/>
    <mergeCell ref="A67:A69"/>
    <mergeCell ref="B67:B69"/>
    <mergeCell ref="A70:A72"/>
    <mergeCell ref="B70:B72"/>
    <mergeCell ref="A31:A33"/>
    <mergeCell ref="B31:B33"/>
    <mergeCell ref="A16:A18"/>
    <mergeCell ref="B16:B18"/>
    <mergeCell ref="A19:A21"/>
    <mergeCell ref="B19:B21"/>
    <mergeCell ref="A22:A24"/>
    <mergeCell ref="B22:B24"/>
    <mergeCell ref="A25:A27"/>
    <mergeCell ref="B25:B27"/>
    <mergeCell ref="U3:U5"/>
    <mergeCell ref="L4:M4"/>
    <mergeCell ref="P4:P5"/>
    <mergeCell ref="Q4:Q5"/>
    <mergeCell ref="R4:R5"/>
    <mergeCell ref="K3:M3"/>
    <mergeCell ref="O3:S3"/>
    <mergeCell ref="S4:S5"/>
    <mergeCell ref="A13:A15"/>
    <mergeCell ref="B13:B15"/>
    <mergeCell ref="T3:T5"/>
    <mergeCell ref="A7:A9"/>
    <mergeCell ref="B7:B9"/>
    <mergeCell ref="A10:A12"/>
    <mergeCell ref="B10:B12"/>
  </mergeCells>
  <hyperlinks>
    <hyperlink ref="A2:B2" location="'Списък Приложения'!A1" display="НАЗАД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60"/>
  <sheetViews>
    <sheetView tabSelected="1" zoomScale="85" zoomScaleNormal="85" zoomScalePageLayoutView="0" workbookViewId="0" topLeftCell="A1">
      <selection activeCell="C61" sqref="C61"/>
    </sheetView>
  </sheetViews>
  <sheetFormatPr defaultColWidth="9.140625" defaultRowHeight="12.75"/>
  <cols>
    <col min="1" max="1" width="50.421875" style="95" customWidth="1"/>
    <col min="2" max="2" width="6.8515625" style="95" customWidth="1"/>
    <col min="3" max="5" width="7.140625" style="95" customWidth="1"/>
    <col min="6" max="6" width="9.00390625" style="95" customWidth="1"/>
    <col min="7" max="7" width="7.57421875" style="95" customWidth="1"/>
    <col min="8" max="8" width="9.140625" style="95" customWidth="1"/>
    <col min="9" max="9" width="7.7109375" style="95" customWidth="1"/>
    <col min="10" max="10" width="8.00390625" style="95" customWidth="1"/>
    <col min="11" max="16" width="7.7109375" style="95" customWidth="1"/>
    <col min="17" max="17" width="10.140625" style="95" customWidth="1"/>
    <col min="18" max="16384" width="9.140625" style="95" customWidth="1"/>
  </cols>
  <sheetData>
    <row r="1" spans="1:20" s="69" customFormat="1" ht="15">
      <c r="A1" s="602" t="s">
        <v>608</v>
      </c>
      <c r="B1" s="602"/>
      <c r="C1" s="602"/>
      <c r="D1" s="602"/>
      <c r="E1" s="602"/>
      <c r="F1" s="602"/>
      <c r="G1" s="602"/>
      <c r="H1" s="460"/>
      <c r="I1" s="460"/>
      <c r="J1" s="460" t="s">
        <v>46</v>
      </c>
      <c r="K1" s="68">
        <v>12</v>
      </c>
      <c r="L1" s="370"/>
      <c r="N1" s="617" t="s">
        <v>605</v>
      </c>
      <c r="O1" s="617"/>
      <c r="P1" s="617"/>
      <c r="Q1" s="617"/>
      <c r="R1" s="611" t="s">
        <v>421</v>
      </c>
      <c r="S1" s="611"/>
      <c r="T1" s="611"/>
    </row>
    <row r="2" spans="3:7" s="69" customFormat="1" ht="13.5" thickBot="1">
      <c r="C2" s="70"/>
      <c r="D2" s="70"/>
      <c r="E2" s="70"/>
      <c r="F2" s="70"/>
      <c r="G2" s="70"/>
    </row>
    <row r="3" spans="1:18" ht="12.75" customHeight="1">
      <c r="A3" s="605" t="s">
        <v>82</v>
      </c>
      <c r="B3" s="608" t="s">
        <v>83</v>
      </c>
      <c r="C3" s="608" t="s">
        <v>84</v>
      </c>
      <c r="D3" s="618" t="s">
        <v>85</v>
      </c>
      <c r="E3" s="619"/>
      <c r="F3" s="620"/>
      <c r="G3" s="625" t="s">
        <v>427</v>
      </c>
      <c r="H3" s="625" t="s">
        <v>521</v>
      </c>
      <c r="I3" s="621" t="s">
        <v>522</v>
      </c>
      <c r="J3" s="618" t="s">
        <v>512</v>
      </c>
      <c r="K3" s="619"/>
      <c r="L3" s="619"/>
      <c r="M3" s="619"/>
      <c r="N3" s="619"/>
      <c r="O3" s="619"/>
      <c r="P3" s="622"/>
      <c r="Q3" s="594" t="s">
        <v>86</v>
      </c>
      <c r="R3" s="613" t="s">
        <v>87</v>
      </c>
    </row>
    <row r="4" spans="1:18" ht="12.75" customHeight="1">
      <c r="A4" s="606"/>
      <c r="B4" s="597"/>
      <c r="C4" s="597"/>
      <c r="D4" s="597" t="s">
        <v>88</v>
      </c>
      <c r="E4" s="597" t="s">
        <v>89</v>
      </c>
      <c r="F4" s="603" t="s">
        <v>520</v>
      </c>
      <c r="G4" s="604"/>
      <c r="H4" s="604"/>
      <c r="I4" s="599"/>
      <c r="J4" s="598" t="s">
        <v>90</v>
      </c>
      <c r="K4" s="596" t="s">
        <v>91</v>
      </c>
      <c r="L4" s="596" t="s">
        <v>92</v>
      </c>
      <c r="M4" s="596" t="s">
        <v>93</v>
      </c>
      <c r="N4" s="615" t="s">
        <v>94</v>
      </c>
      <c r="O4" s="616"/>
      <c r="P4" s="623" t="s">
        <v>95</v>
      </c>
      <c r="Q4" s="595"/>
      <c r="R4" s="614"/>
    </row>
    <row r="5" spans="1:18" ht="12">
      <c r="A5" s="606"/>
      <c r="B5" s="597"/>
      <c r="C5" s="597"/>
      <c r="D5" s="597"/>
      <c r="E5" s="597"/>
      <c r="F5" s="604"/>
      <c r="G5" s="604"/>
      <c r="H5" s="604"/>
      <c r="I5" s="599"/>
      <c r="J5" s="599"/>
      <c r="K5" s="597"/>
      <c r="L5" s="597"/>
      <c r="M5" s="597"/>
      <c r="N5" s="597" t="s">
        <v>96</v>
      </c>
      <c r="O5" s="612" t="s">
        <v>97</v>
      </c>
      <c r="P5" s="623"/>
      <c r="Q5" s="595"/>
      <c r="R5" s="614"/>
    </row>
    <row r="6" spans="1:18" ht="12">
      <c r="A6" s="606"/>
      <c r="B6" s="597"/>
      <c r="C6" s="597"/>
      <c r="D6" s="597"/>
      <c r="E6" s="597"/>
      <c r="F6" s="604"/>
      <c r="G6" s="604"/>
      <c r="H6" s="604"/>
      <c r="I6" s="599"/>
      <c r="J6" s="599"/>
      <c r="K6" s="597"/>
      <c r="L6" s="597"/>
      <c r="M6" s="597"/>
      <c r="N6" s="597"/>
      <c r="O6" s="612"/>
      <c r="P6" s="623"/>
      <c r="Q6" s="595"/>
      <c r="R6" s="614"/>
    </row>
    <row r="7" spans="1:18" ht="12.75" customHeight="1">
      <c r="A7" s="606"/>
      <c r="B7" s="597"/>
      <c r="C7" s="597"/>
      <c r="D7" s="597"/>
      <c r="E7" s="597"/>
      <c r="F7" s="604"/>
      <c r="G7" s="604"/>
      <c r="H7" s="604"/>
      <c r="I7" s="599"/>
      <c r="J7" s="599"/>
      <c r="K7" s="597"/>
      <c r="L7" s="597"/>
      <c r="M7" s="597"/>
      <c r="N7" s="597"/>
      <c r="O7" s="597"/>
      <c r="P7" s="623"/>
      <c r="Q7" s="595"/>
      <c r="R7" s="614"/>
    </row>
    <row r="8" spans="1:18" ht="12">
      <c r="A8" s="606"/>
      <c r="B8" s="597"/>
      <c r="C8" s="597"/>
      <c r="D8" s="597"/>
      <c r="E8" s="597"/>
      <c r="F8" s="604"/>
      <c r="G8" s="604"/>
      <c r="H8" s="604"/>
      <c r="I8" s="599"/>
      <c r="J8" s="599"/>
      <c r="K8" s="597"/>
      <c r="L8" s="597"/>
      <c r="M8" s="597"/>
      <c r="N8" s="597"/>
      <c r="O8" s="597"/>
      <c r="P8" s="623"/>
      <c r="Q8" s="595"/>
      <c r="R8" s="614"/>
    </row>
    <row r="9" spans="1:18" ht="12">
      <c r="A9" s="606"/>
      <c r="B9" s="597"/>
      <c r="C9" s="597"/>
      <c r="D9" s="597"/>
      <c r="E9" s="597"/>
      <c r="F9" s="604"/>
      <c r="G9" s="604"/>
      <c r="H9" s="604"/>
      <c r="I9" s="599"/>
      <c r="J9" s="599"/>
      <c r="K9" s="597"/>
      <c r="L9" s="597"/>
      <c r="M9" s="597"/>
      <c r="N9" s="597"/>
      <c r="O9" s="597"/>
      <c r="P9" s="623"/>
      <c r="Q9" s="595"/>
      <c r="R9" s="614"/>
    </row>
    <row r="10" spans="1:18" ht="29.25" customHeight="1">
      <c r="A10" s="607"/>
      <c r="B10" s="597"/>
      <c r="C10" s="597"/>
      <c r="D10" s="597"/>
      <c r="E10" s="597"/>
      <c r="F10" s="596"/>
      <c r="G10" s="596"/>
      <c r="H10" s="596"/>
      <c r="I10" s="599"/>
      <c r="J10" s="599"/>
      <c r="K10" s="597"/>
      <c r="L10" s="597"/>
      <c r="M10" s="597"/>
      <c r="N10" s="597"/>
      <c r="O10" s="597"/>
      <c r="P10" s="624"/>
      <c r="Q10" s="595"/>
      <c r="R10" s="614"/>
    </row>
    <row r="11" spans="1:18" ht="12">
      <c r="A11" s="508" t="s">
        <v>50</v>
      </c>
      <c r="B11" s="509" t="s">
        <v>51</v>
      </c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10">
        <v>14</v>
      </c>
      <c r="Q11" s="511">
        <v>15</v>
      </c>
      <c r="R11" s="511">
        <v>16</v>
      </c>
    </row>
    <row r="12" spans="1:18" ht="15.75" customHeight="1">
      <c r="A12" s="512" t="s">
        <v>98</v>
      </c>
      <c r="B12" s="492" t="s">
        <v>99</v>
      </c>
      <c r="C12" s="200">
        <v>14</v>
      </c>
      <c r="D12" s="200">
        <v>85</v>
      </c>
      <c r="E12" s="200">
        <v>3</v>
      </c>
      <c r="F12" s="200">
        <v>0</v>
      </c>
      <c r="G12" s="200">
        <v>2</v>
      </c>
      <c r="H12" s="439">
        <f>G12+F12+E12+D12</f>
        <v>90</v>
      </c>
      <c r="I12" s="360">
        <f>SUM(C12+H12)</f>
        <v>104</v>
      </c>
      <c r="J12" s="360">
        <f>SUM(K12,L12,M12,N12,O12)</f>
        <v>87</v>
      </c>
      <c r="K12" s="200">
        <v>67</v>
      </c>
      <c r="L12" s="200">
        <v>6</v>
      </c>
      <c r="M12" s="200">
        <v>3</v>
      </c>
      <c r="N12" s="200">
        <v>6</v>
      </c>
      <c r="O12" s="200">
        <v>5</v>
      </c>
      <c r="P12" s="203">
        <v>84</v>
      </c>
      <c r="Q12" s="364">
        <f>I12-J12</f>
        <v>17</v>
      </c>
      <c r="R12" s="231">
        <v>6</v>
      </c>
    </row>
    <row r="13" spans="1:18" ht="17.25" customHeight="1">
      <c r="A13" s="73" t="s">
        <v>100</v>
      </c>
      <c r="B13" s="74" t="s">
        <v>101</v>
      </c>
      <c r="C13" s="200">
        <v>5</v>
      </c>
      <c r="D13" s="200">
        <v>25</v>
      </c>
      <c r="E13" s="200">
        <v>2</v>
      </c>
      <c r="F13" s="200">
        <v>0</v>
      </c>
      <c r="G13" s="200">
        <v>1</v>
      </c>
      <c r="H13" s="439">
        <f aca="true" t="shared" si="0" ref="H13:H34">G13+F13+E13+D13</f>
        <v>28</v>
      </c>
      <c r="I13" s="360">
        <f aca="true" t="shared" si="1" ref="I13:I30">SUM(C13+H13)</f>
        <v>33</v>
      </c>
      <c r="J13" s="360">
        <f>SUM(K13,L13,M13,N13,O13)</f>
        <v>30</v>
      </c>
      <c r="K13" s="200">
        <v>27</v>
      </c>
      <c r="L13" s="200">
        <v>0</v>
      </c>
      <c r="M13" s="200">
        <v>0</v>
      </c>
      <c r="N13" s="200">
        <v>1</v>
      </c>
      <c r="O13" s="200">
        <v>2</v>
      </c>
      <c r="P13" s="203">
        <v>30</v>
      </c>
      <c r="Q13" s="364">
        <f aca="true" t="shared" si="2" ref="Q13:Q34">I13-J13</f>
        <v>3</v>
      </c>
      <c r="R13" s="231">
        <v>2</v>
      </c>
    </row>
    <row r="14" spans="1:18" ht="15.75" customHeight="1">
      <c r="A14" s="72" t="s">
        <v>102</v>
      </c>
      <c r="B14" s="74" t="s">
        <v>103</v>
      </c>
      <c r="C14" s="200">
        <v>0</v>
      </c>
      <c r="D14" s="200">
        <v>18</v>
      </c>
      <c r="E14" s="200">
        <v>0</v>
      </c>
      <c r="F14" s="200">
        <v>0</v>
      </c>
      <c r="G14" s="200">
        <v>0</v>
      </c>
      <c r="H14" s="439">
        <f t="shared" si="0"/>
        <v>18</v>
      </c>
      <c r="I14" s="360">
        <f t="shared" si="1"/>
        <v>18</v>
      </c>
      <c r="J14" s="360">
        <f aca="true" t="shared" si="3" ref="J14:J34">SUM(K14,L14,M14,N14,O14)</f>
        <v>16</v>
      </c>
      <c r="K14" s="200">
        <v>15</v>
      </c>
      <c r="L14" s="200">
        <v>0</v>
      </c>
      <c r="M14" s="200">
        <v>0</v>
      </c>
      <c r="N14" s="200">
        <v>0</v>
      </c>
      <c r="O14" s="200">
        <v>1</v>
      </c>
      <c r="P14" s="203">
        <v>16</v>
      </c>
      <c r="Q14" s="364">
        <f t="shared" si="2"/>
        <v>2</v>
      </c>
      <c r="R14" s="231">
        <v>0</v>
      </c>
    </row>
    <row r="15" spans="1:18" ht="15" customHeight="1">
      <c r="A15" s="72" t="s">
        <v>104</v>
      </c>
      <c r="B15" s="74" t="s">
        <v>105</v>
      </c>
      <c r="C15" s="200">
        <v>2</v>
      </c>
      <c r="D15" s="200">
        <v>11</v>
      </c>
      <c r="E15" s="200">
        <v>0</v>
      </c>
      <c r="F15" s="200">
        <v>0</v>
      </c>
      <c r="G15" s="200">
        <v>1</v>
      </c>
      <c r="H15" s="439">
        <f t="shared" si="0"/>
        <v>12</v>
      </c>
      <c r="I15" s="360">
        <f t="shared" si="1"/>
        <v>14</v>
      </c>
      <c r="J15" s="360">
        <f t="shared" si="3"/>
        <v>11</v>
      </c>
      <c r="K15" s="200">
        <v>7</v>
      </c>
      <c r="L15" s="200">
        <v>2</v>
      </c>
      <c r="M15" s="200">
        <v>0</v>
      </c>
      <c r="N15" s="200">
        <v>1</v>
      </c>
      <c r="O15" s="200">
        <v>1</v>
      </c>
      <c r="P15" s="203">
        <v>10</v>
      </c>
      <c r="Q15" s="364">
        <f t="shared" si="2"/>
        <v>3</v>
      </c>
      <c r="R15" s="231">
        <v>3</v>
      </c>
    </row>
    <row r="16" spans="1:18" ht="15.75" customHeight="1">
      <c r="A16" s="72" t="s">
        <v>106</v>
      </c>
      <c r="B16" s="74" t="s">
        <v>107</v>
      </c>
      <c r="C16" s="200">
        <v>2</v>
      </c>
      <c r="D16" s="200">
        <v>9</v>
      </c>
      <c r="E16" s="200">
        <v>1</v>
      </c>
      <c r="F16" s="200">
        <v>0</v>
      </c>
      <c r="G16" s="200">
        <v>0</v>
      </c>
      <c r="H16" s="439">
        <f t="shared" si="0"/>
        <v>10</v>
      </c>
      <c r="I16" s="360">
        <f t="shared" si="1"/>
        <v>12</v>
      </c>
      <c r="J16" s="360">
        <f>SUM(K16,L16,M16,N16,O16)</f>
        <v>8</v>
      </c>
      <c r="K16" s="200">
        <v>3</v>
      </c>
      <c r="L16" s="200">
        <v>2</v>
      </c>
      <c r="M16" s="200">
        <v>1</v>
      </c>
      <c r="N16" s="200">
        <v>2</v>
      </c>
      <c r="O16" s="200">
        <v>0</v>
      </c>
      <c r="P16" s="203">
        <v>8</v>
      </c>
      <c r="Q16" s="364">
        <f t="shared" si="2"/>
        <v>4</v>
      </c>
      <c r="R16" s="231">
        <v>0</v>
      </c>
    </row>
    <row r="17" spans="1:18" ht="15.75" customHeight="1">
      <c r="A17" s="512" t="s">
        <v>108</v>
      </c>
      <c r="B17" s="492" t="s">
        <v>109</v>
      </c>
      <c r="C17" s="200">
        <v>25</v>
      </c>
      <c r="D17" s="200">
        <v>68</v>
      </c>
      <c r="E17" s="200">
        <v>13</v>
      </c>
      <c r="F17" s="200">
        <v>1</v>
      </c>
      <c r="G17" s="200">
        <v>1</v>
      </c>
      <c r="H17" s="439">
        <f t="shared" si="0"/>
        <v>83</v>
      </c>
      <c r="I17" s="360">
        <f t="shared" si="1"/>
        <v>108</v>
      </c>
      <c r="J17" s="360">
        <f t="shared" si="3"/>
        <v>84</v>
      </c>
      <c r="K17" s="200">
        <v>37</v>
      </c>
      <c r="L17" s="200">
        <v>2</v>
      </c>
      <c r="M17" s="200">
        <v>11</v>
      </c>
      <c r="N17" s="200">
        <v>2</v>
      </c>
      <c r="O17" s="200">
        <v>32</v>
      </c>
      <c r="P17" s="203">
        <v>62</v>
      </c>
      <c r="Q17" s="364">
        <f t="shared" si="2"/>
        <v>24</v>
      </c>
      <c r="R17" s="231">
        <v>30</v>
      </c>
    </row>
    <row r="18" spans="1:18" ht="15" customHeight="1">
      <c r="A18" s="72" t="s">
        <v>110</v>
      </c>
      <c r="B18" s="74" t="s">
        <v>111</v>
      </c>
      <c r="C18" s="200">
        <v>13</v>
      </c>
      <c r="D18" s="200">
        <v>26</v>
      </c>
      <c r="E18" s="200">
        <v>4</v>
      </c>
      <c r="F18" s="200">
        <v>0</v>
      </c>
      <c r="G18" s="200">
        <v>0</v>
      </c>
      <c r="H18" s="439">
        <f t="shared" si="0"/>
        <v>30</v>
      </c>
      <c r="I18" s="360">
        <f t="shared" si="1"/>
        <v>43</v>
      </c>
      <c r="J18" s="360">
        <f>SUM(K18,L18,M18,N18,O18)</f>
        <v>33</v>
      </c>
      <c r="K18" s="200">
        <v>17</v>
      </c>
      <c r="L18" s="200">
        <v>1</v>
      </c>
      <c r="M18" s="200">
        <v>1</v>
      </c>
      <c r="N18" s="200">
        <v>0</v>
      </c>
      <c r="O18" s="200">
        <v>14</v>
      </c>
      <c r="P18" s="203">
        <v>6</v>
      </c>
      <c r="Q18" s="364">
        <f t="shared" si="2"/>
        <v>10</v>
      </c>
      <c r="R18" s="231">
        <v>12</v>
      </c>
    </row>
    <row r="19" spans="1:18" ht="15" customHeight="1">
      <c r="A19" s="512" t="s">
        <v>112</v>
      </c>
      <c r="B19" s="492" t="s">
        <v>113</v>
      </c>
      <c r="C19" s="200">
        <v>5</v>
      </c>
      <c r="D19" s="200">
        <v>10</v>
      </c>
      <c r="E19" s="200">
        <v>1</v>
      </c>
      <c r="F19" s="200">
        <v>0</v>
      </c>
      <c r="G19" s="200">
        <v>1</v>
      </c>
      <c r="H19" s="439">
        <f t="shared" si="0"/>
        <v>12</v>
      </c>
      <c r="I19" s="360">
        <f>SUM(C19+H19)</f>
        <v>17</v>
      </c>
      <c r="J19" s="360">
        <f t="shared" si="3"/>
        <v>13</v>
      </c>
      <c r="K19" s="200">
        <v>5</v>
      </c>
      <c r="L19" s="200">
        <v>1</v>
      </c>
      <c r="M19" s="200">
        <v>6</v>
      </c>
      <c r="N19" s="200">
        <v>0</v>
      </c>
      <c r="O19" s="200">
        <v>1</v>
      </c>
      <c r="P19" s="203">
        <v>4</v>
      </c>
      <c r="Q19" s="364">
        <f t="shared" si="2"/>
        <v>4</v>
      </c>
      <c r="R19" s="231">
        <v>7</v>
      </c>
    </row>
    <row r="20" spans="1:18" ht="14.25" customHeight="1">
      <c r="A20" s="72" t="s">
        <v>114</v>
      </c>
      <c r="B20" s="74" t="s">
        <v>115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439">
        <f t="shared" si="0"/>
        <v>0</v>
      </c>
      <c r="I20" s="360">
        <f t="shared" si="1"/>
        <v>0</v>
      </c>
      <c r="J20" s="360">
        <f t="shared" si="3"/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3">
        <v>0</v>
      </c>
      <c r="Q20" s="364">
        <f t="shared" si="2"/>
        <v>0</v>
      </c>
      <c r="R20" s="231">
        <v>0</v>
      </c>
    </row>
    <row r="21" spans="1:18" ht="13.5" customHeight="1">
      <c r="A21" s="512" t="s">
        <v>116</v>
      </c>
      <c r="B21" s="492" t="s">
        <v>117</v>
      </c>
      <c r="C21" s="200">
        <v>14</v>
      </c>
      <c r="D21" s="200">
        <v>10</v>
      </c>
      <c r="E21" s="200">
        <v>0</v>
      </c>
      <c r="F21" s="200">
        <v>0</v>
      </c>
      <c r="G21" s="200">
        <v>1</v>
      </c>
      <c r="H21" s="439">
        <f t="shared" si="0"/>
        <v>11</v>
      </c>
      <c r="I21" s="360">
        <f t="shared" si="1"/>
        <v>25</v>
      </c>
      <c r="J21" s="360">
        <f t="shared" si="3"/>
        <v>17</v>
      </c>
      <c r="K21" s="200">
        <v>4</v>
      </c>
      <c r="L21" s="200">
        <v>0</v>
      </c>
      <c r="M21" s="200">
        <v>0</v>
      </c>
      <c r="N21" s="200">
        <v>5</v>
      </c>
      <c r="O21" s="200">
        <v>8</v>
      </c>
      <c r="P21" s="203">
        <v>4</v>
      </c>
      <c r="Q21" s="364">
        <f t="shared" si="2"/>
        <v>8</v>
      </c>
      <c r="R21" s="231">
        <v>3</v>
      </c>
    </row>
    <row r="22" spans="1:18" ht="14.25" customHeight="1">
      <c r="A22" s="512" t="s">
        <v>118</v>
      </c>
      <c r="B22" s="492" t="s">
        <v>119</v>
      </c>
      <c r="C22" s="200">
        <v>4</v>
      </c>
      <c r="D22" s="200">
        <v>34</v>
      </c>
      <c r="E22" s="200">
        <v>1</v>
      </c>
      <c r="F22" s="200">
        <v>0</v>
      </c>
      <c r="G22" s="200">
        <v>0</v>
      </c>
      <c r="H22" s="439">
        <f t="shared" si="0"/>
        <v>35</v>
      </c>
      <c r="I22" s="360">
        <f t="shared" si="1"/>
        <v>39</v>
      </c>
      <c r="J22" s="360">
        <f t="shared" si="3"/>
        <v>35</v>
      </c>
      <c r="K22" s="200">
        <v>27</v>
      </c>
      <c r="L22" s="200">
        <v>6</v>
      </c>
      <c r="M22" s="200">
        <v>1</v>
      </c>
      <c r="N22" s="200">
        <v>0</v>
      </c>
      <c r="O22" s="200">
        <v>1</v>
      </c>
      <c r="P22" s="203">
        <v>34</v>
      </c>
      <c r="Q22" s="364">
        <f t="shared" si="2"/>
        <v>4</v>
      </c>
      <c r="R22" s="231">
        <v>1</v>
      </c>
    </row>
    <row r="23" spans="1:18" ht="15.75" customHeight="1">
      <c r="A23" s="72" t="s">
        <v>120</v>
      </c>
      <c r="B23" s="74" t="s">
        <v>121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439">
        <f t="shared" si="0"/>
        <v>0</v>
      </c>
      <c r="I23" s="360">
        <f t="shared" si="1"/>
        <v>0</v>
      </c>
      <c r="J23" s="360">
        <f t="shared" si="3"/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3">
        <v>0</v>
      </c>
      <c r="Q23" s="364">
        <f t="shared" si="2"/>
        <v>0</v>
      </c>
      <c r="R23" s="231">
        <v>0</v>
      </c>
    </row>
    <row r="24" spans="1:18" ht="15.75" customHeight="1">
      <c r="A24" s="72" t="s">
        <v>122</v>
      </c>
      <c r="B24" s="74" t="s">
        <v>123</v>
      </c>
      <c r="C24" s="200">
        <v>0</v>
      </c>
      <c r="D24" s="200">
        <v>2</v>
      </c>
      <c r="E24" s="200">
        <v>0</v>
      </c>
      <c r="F24" s="200">
        <v>0</v>
      </c>
      <c r="G24" s="200">
        <v>0</v>
      </c>
      <c r="H24" s="439">
        <f t="shared" si="0"/>
        <v>2</v>
      </c>
      <c r="I24" s="360">
        <f t="shared" si="1"/>
        <v>2</v>
      </c>
      <c r="J24" s="360">
        <f t="shared" si="3"/>
        <v>1</v>
      </c>
      <c r="K24" s="200">
        <v>1</v>
      </c>
      <c r="L24" s="200">
        <v>0</v>
      </c>
      <c r="M24" s="200">
        <v>0</v>
      </c>
      <c r="N24" s="200">
        <v>0</v>
      </c>
      <c r="O24" s="200">
        <v>0</v>
      </c>
      <c r="P24" s="203">
        <v>1</v>
      </c>
      <c r="Q24" s="364">
        <f t="shared" si="2"/>
        <v>1</v>
      </c>
      <c r="R24" s="231">
        <v>0</v>
      </c>
    </row>
    <row r="25" spans="1:18" ht="15.75" customHeight="1">
      <c r="A25" s="513" t="s">
        <v>124</v>
      </c>
      <c r="B25" s="492" t="s">
        <v>125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439">
        <f t="shared" si="0"/>
        <v>0</v>
      </c>
      <c r="I25" s="360">
        <f t="shared" si="1"/>
        <v>0</v>
      </c>
      <c r="J25" s="360">
        <f t="shared" si="3"/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3">
        <v>0</v>
      </c>
      <c r="Q25" s="364">
        <f t="shared" si="2"/>
        <v>0</v>
      </c>
      <c r="R25" s="231">
        <v>0</v>
      </c>
    </row>
    <row r="26" spans="1:18" ht="16.5" customHeight="1">
      <c r="A26" s="513" t="s">
        <v>126</v>
      </c>
      <c r="B26" s="492" t="s">
        <v>127</v>
      </c>
      <c r="C26" s="200">
        <v>48</v>
      </c>
      <c r="D26" s="200">
        <v>358</v>
      </c>
      <c r="E26" s="200">
        <v>8</v>
      </c>
      <c r="F26" s="200">
        <v>0</v>
      </c>
      <c r="G26" s="200">
        <v>2</v>
      </c>
      <c r="H26" s="439">
        <f t="shared" si="0"/>
        <v>368</v>
      </c>
      <c r="I26" s="360">
        <f t="shared" si="1"/>
        <v>416</v>
      </c>
      <c r="J26" s="360">
        <f>SUM(K26,L26,M26,N26,O26)</f>
        <v>414</v>
      </c>
      <c r="K26" s="200">
        <v>333</v>
      </c>
      <c r="L26" s="200">
        <v>5</v>
      </c>
      <c r="M26" s="200">
        <v>16</v>
      </c>
      <c r="N26" s="200">
        <v>0</v>
      </c>
      <c r="O26" s="200">
        <v>60</v>
      </c>
      <c r="P26" s="203">
        <v>371</v>
      </c>
      <c r="Q26" s="364">
        <f t="shared" si="2"/>
        <v>2</v>
      </c>
      <c r="R26" s="231">
        <v>7</v>
      </c>
    </row>
    <row r="27" spans="1:18" ht="16.5" customHeight="1">
      <c r="A27" s="75" t="s">
        <v>425</v>
      </c>
      <c r="B27" s="74" t="s">
        <v>128</v>
      </c>
      <c r="C27" s="200">
        <v>0</v>
      </c>
      <c r="D27" s="200">
        <v>12</v>
      </c>
      <c r="E27" s="200">
        <v>0</v>
      </c>
      <c r="F27" s="200">
        <v>0</v>
      </c>
      <c r="G27" s="200">
        <v>0</v>
      </c>
      <c r="H27" s="439">
        <f t="shared" si="0"/>
        <v>12</v>
      </c>
      <c r="I27" s="360">
        <f t="shared" si="1"/>
        <v>12</v>
      </c>
      <c r="J27" s="360">
        <f t="shared" si="3"/>
        <v>12</v>
      </c>
      <c r="K27" s="200">
        <v>4</v>
      </c>
      <c r="L27" s="200">
        <v>0</v>
      </c>
      <c r="M27" s="200">
        <v>1</v>
      </c>
      <c r="N27" s="200">
        <v>0</v>
      </c>
      <c r="O27" s="200">
        <v>7</v>
      </c>
      <c r="P27" s="203">
        <v>12</v>
      </c>
      <c r="Q27" s="364">
        <f t="shared" si="2"/>
        <v>0</v>
      </c>
      <c r="R27" s="231">
        <v>0</v>
      </c>
    </row>
    <row r="28" spans="1:18" ht="16.5" customHeight="1">
      <c r="A28" s="75" t="s">
        <v>426</v>
      </c>
      <c r="B28" s="74" t="s">
        <v>129</v>
      </c>
      <c r="C28" s="200">
        <v>0</v>
      </c>
      <c r="D28" s="200">
        <v>0</v>
      </c>
      <c r="E28" s="200">
        <v>2</v>
      </c>
      <c r="F28" s="200">
        <v>0</v>
      </c>
      <c r="G28" s="200">
        <v>0</v>
      </c>
      <c r="H28" s="439">
        <f t="shared" si="0"/>
        <v>2</v>
      </c>
      <c r="I28" s="360">
        <f t="shared" si="1"/>
        <v>2</v>
      </c>
      <c r="J28" s="360">
        <f t="shared" si="3"/>
        <v>2</v>
      </c>
      <c r="K28" s="200">
        <v>0</v>
      </c>
      <c r="L28" s="200">
        <v>0</v>
      </c>
      <c r="M28" s="200">
        <v>0</v>
      </c>
      <c r="N28" s="200">
        <v>0</v>
      </c>
      <c r="O28" s="200">
        <v>2</v>
      </c>
      <c r="P28" s="203">
        <v>2</v>
      </c>
      <c r="Q28" s="364">
        <f t="shared" si="2"/>
        <v>0</v>
      </c>
      <c r="R28" s="231">
        <v>0</v>
      </c>
    </row>
    <row r="29" spans="1:18" ht="16.5" customHeight="1">
      <c r="A29" s="75" t="s">
        <v>130</v>
      </c>
      <c r="B29" s="74" t="s">
        <v>131</v>
      </c>
      <c r="C29" s="200">
        <v>0</v>
      </c>
      <c r="D29" s="200">
        <v>27</v>
      </c>
      <c r="E29" s="200"/>
      <c r="F29" s="200">
        <v>0</v>
      </c>
      <c r="G29" s="200">
        <v>0</v>
      </c>
      <c r="H29" s="439">
        <f t="shared" si="0"/>
        <v>27</v>
      </c>
      <c r="I29" s="360">
        <f t="shared" si="1"/>
        <v>27</v>
      </c>
      <c r="J29" s="360">
        <f t="shared" si="3"/>
        <v>27</v>
      </c>
      <c r="K29" s="200">
        <v>27</v>
      </c>
      <c r="L29" s="200">
        <v>0</v>
      </c>
      <c r="M29" s="200">
        <v>0</v>
      </c>
      <c r="N29" s="200">
        <v>0</v>
      </c>
      <c r="O29" s="200">
        <v>0</v>
      </c>
      <c r="P29" s="203">
        <v>27</v>
      </c>
      <c r="Q29" s="364">
        <f t="shared" si="2"/>
        <v>0</v>
      </c>
      <c r="R29" s="231">
        <v>0</v>
      </c>
    </row>
    <row r="30" spans="1:18" ht="16.5" customHeight="1" thickBot="1">
      <c r="A30" s="76" t="s">
        <v>132</v>
      </c>
      <c r="B30" s="77" t="s">
        <v>133</v>
      </c>
      <c r="C30" s="201">
        <v>0</v>
      </c>
      <c r="D30" s="201">
        <v>9</v>
      </c>
      <c r="E30" s="201"/>
      <c r="F30" s="201">
        <v>0</v>
      </c>
      <c r="G30" s="201">
        <v>0</v>
      </c>
      <c r="H30" s="439">
        <f t="shared" si="0"/>
        <v>9</v>
      </c>
      <c r="I30" s="361">
        <f t="shared" si="1"/>
        <v>9</v>
      </c>
      <c r="J30" s="361">
        <f t="shared" si="3"/>
        <v>9</v>
      </c>
      <c r="K30" s="201">
        <v>7</v>
      </c>
      <c r="L30" s="201">
        <v>0</v>
      </c>
      <c r="M30" s="201">
        <v>0</v>
      </c>
      <c r="N30" s="201">
        <v>0</v>
      </c>
      <c r="O30" s="201">
        <v>2</v>
      </c>
      <c r="P30" s="204">
        <v>9</v>
      </c>
      <c r="Q30" s="365">
        <f t="shared" si="2"/>
        <v>0</v>
      </c>
      <c r="R30" s="232">
        <v>0</v>
      </c>
    </row>
    <row r="31" spans="1:18" ht="16.5" customHeight="1" thickBot="1">
      <c r="A31" s="78" t="s">
        <v>134</v>
      </c>
      <c r="B31" s="493" t="s">
        <v>135</v>
      </c>
      <c r="C31" s="325">
        <f>SUM(C$12,C$17,C$19,C$21,C$22,C$25,C$26)</f>
        <v>110</v>
      </c>
      <c r="D31" s="325">
        <f aca="true" t="shared" si="4" ref="D31:R31">SUM(D$12,D$17,D$19,D$21,D$22,D$25,D$26)</f>
        <v>565</v>
      </c>
      <c r="E31" s="325">
        <f t="shared" si="4"/>
        <v>26</v>
      </c>
      <c r="F31" s="325">
        <f>SUM(F$12,F$17,F$19,F$21,F$22,F$25,F$26)</f>
        <v>1</v>
      </c>
      <c r="G31" s="325">
        <f>SUM(G$12,G$17,G$19,G$21,G$22,G$25,G$26)</f>
        <v>7</v>
      </c>
      <c r="H31" s="325">
        <f>SUM(H$12,H$17,H$19,H$21,H$22,H$25,H$26)</f>
        <v>599</v>
      </c>
      <c r="I31" s="325">
        <f>SUM(I$12,I$17,I$19,I$21,I$22,I$25,I$26)</f>
        <v>709</v>
      </c>
      <c r="J31" s="325">
        <f>SUM(J$12,J$17,J$19,J$21,J$22,J$25,J$26)</f>
        <v>650</v>
      </c>
      <c r="K31" s="325">
        <f t="shared" si="4"/>
        <v>473</v>
      </c>
      <c r="L31" s="325">
        <f t="shared" si="4"/>
        <v>20</v>
      </c>
      <c r="M31" s="325">
        <f t="shared" si="4"/>
        <v>37</v>
      </c>
      <c r="N31" s="325">
        <f t="shared" si="4"/>
        <v>13</v>
      </c>
      <c r="O31" s="325">
        <f t="shared" si="4"/>
        <v>107</v>
      </c>
      <c r="P31" s="368">
        <f t="shared" si="4"/>
        <v>559</v>
      </c>
      <c r="Q31" s="366">
        <f t="shared" si="2"/>
        <v>59</v>
      </c>
      <c r="R31" s="366">
        <f t="shared" si="4"/>
        <v>54</v>
      </c>
    </row>
    <row r="32" spans="1:18" ht="15.75" customHeight="1">
      <c r="A32" s="514" t="s">
        <v>136</v>
      </c>
      <c r="B32" s="494" t="s">
        <v>137</v>
      </c>
      <c r="C32" s="202">
        <v>1</v>
      </c>
      <c r="D32" s="202">
        <v>1</v>
      </c>
      <c r="E32" s="202">
        <v>0</v>
      </c>
      <c r="F32" s="202">
        <v>0</v>
      </c>
      <c r="G32" s="202">
        <v>0</v>
      </c>
      <c r="H32" s="440">
        <f t="shared" si="0"/>
        <v>1</v>
      </c>
      <c r="I32" s="362">
        <f>SUM(C32+H32)</f>
        <v>2</v>
      </c>
      <c r="J32" s="362">
        <f t="shared" si="3"/>
        <v>2</v>
      </c>
      <c r="K32" s="202">
        <v>0</v>
      </c>
      <c r="L32" s="202">
        <v>0</v>
      </c>
      <c r="M32" s="202">
        <v>1</v>
      </c>
      <c r="N32" s="202"/>
      <c r="O32" s="202">
        <v>1</v>
      </c>
      <c r="P32" s="207">
        <v>2</v>
      </c>
      <c r="Q32" s="367">
        <f t="shared" si="2"/>
        <v>0</v>
      </c>
      <c r="R32" s="79">
        <v>1</v>
      </c>
    </row>
    <row r="33" spans="1:18" ht="15.75" customHeight="1">
      <c r="A33" s="72" t="s">
        <v>138</v>
      </c>
      <c r="B33" s="74" t="s">
        <v>139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H33" s="439">
        <f t="shared" si="0"/>
        <v>0</v>
      </c>
      <c r="I33" s="360">
        <f>SUM(C33+H33)</f>
        <v>0</v>
      </c>
      <c r="J33" s="360">
        <f t="shared" si="3"/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5">
        <v>0</v>
      </c>
      <c r="Q33" s="364">
        <f t="shared" si="2"/>
        <v>0</v>
      </c>
      <c r="R33" s="80">
        <v>0</v>
      </c>
    </row>
    <row r="34" spans="1:18" ht="15.75" customHeight="1" thickBot="1">
      <c r="A34" s="81" t="s">
        <v>140</v>
      </c>
      <c r="B34" s="495" t="s">
        <v>141</v>
      </c>
      <c r="C34" s="201">
        <v>0</v>
      </c>
      <c r="D34" s="201">
        <v>696</v>
      </c>
      <c r="E34" s="201">
        <v>29</v>
      </c>
      <c r="F34" s="201">
        <v>0</v>
      </c>
      <c r="G34" s="201">
        <v>0</v>
      </c>
      <c r="H34" s="441">
        <f t="shared" si="0"/>
        <v>725</v>
      </c>
      <c r="I34" s="361">
        <f>SUM(C34+H34)</f>
        <v>725</v>
      </c>
      <c r="J34" s="361">
        <f t="shared" si="3"/>
        <v>725</v>
      </c>
      <c r="K34" s="201">
        <v>679</v>
      </c>
      <c r="L34" s="201">
        <v>4</v>
      </c>
      <c r="M34" s="201">
        <v>17</v>
      </c>
      <c r="N34" s="201"/>
      <c r="O34" s="201">
        <v>25</v>
      </c>
      <c r="P34" s="206">
        <v>725</v>
      </c>
      <c r="Q34" s="365">
        <f t="shared" si="2"/>
        <v>0</v>
      </c>
      <c r="R34" s="82">
        <v>15</v>
      </c>
    </row>
    <row r="35" spans="1:18" ht="18" customHeight="1" thickBot="1">
      <c r="A35" s="83" t="s">
        <v>586</v>
      </c>
      <c r="B35" s="496" t="s">
        <v>142</v>
      </c>
      <c r="C35" s="363">
        <f>C$31+C$32+C$34</f>
        <v>111</v>
      </c>
      <c r="D35" s="325">
        <f aca="true" t="shared" si="5" ref="D35:R35">SUM(D$31,D$32,D$34)</f>
        <v>1262</v>
      </c>
      <c r="E35" s="325">
        <f t="shared" si="5"/>
        <v>55</v>
      </c>
      <c r="F35" s="325">
        <f t="shared" si="5"/>
        <v>1</v>
      </c>
      <c r="G35" s="363">
        <f t="shared" si="5"/>
        <v>7</v>
      </c>
      <c r="H35" s="363">
        <f t="shared" si="5"/>
        <v>1325</v>
      </c>
      <c r="I35" s="363">
        <f>SUM(I$31,I$32,I$34)</f>
        <v>1436</v>
      </c>
      <c r="J35" s="363">
        <f>SUM(J$31,J$32,J$34)</f>
        <v>1377</v>
      </c>
      <c r="K35" s="325">
        <f t="shared" si="5"/>
        <v>1152</v>
      </c>
      <c r="L35" s="325">
        <f t="shared" si="5"/>
        <v>24</v>
      </c>
      <c r="M35" s="325">
        <f t="shared" si="5"/>
        <v>55</v>
      </c>
      <c r="N35" s="325">
        <f t="shared" si="5"/>
        <v>13</v>
      </c>
      <c r="O35" s="325">
        <f>SUM(O$31,O$32,O$34)</f>
        <v>133</v>
      </c>
      <c r="P35" s="369">
        <f>SUM(P$31,P$32,P$34)</f>
        <v>1286</v>
      </c>
      <c r="Q35" s="363">
        <f>SUM(Q$31,Q$32,Q$34)</f>
        <v>59</v>
      </c>
      <c r="R35" s="366">
        <f t="shared" si="5"/>
        <v>70</v>
      </c>
    </row>
    <row r="36" spans="1:16" ht="10.5" customHeight="1">
      <c r="A36" s="84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7" ht="12" customHeight="1">
      <c r="B37" s="102"/>
      <c r="C37" s="102"/>
      <c r="E37" s="428" t="s">
        <v>143</v>
      </c>
      <c r="F37" s="442"/>
      <c r="G37" s="442"/>
      <c r="H37" s="442"/>
      <c r="I37" s="442"/>
      <c r="J37" s="442"/>
      <c r="K37" s="442"/>
      <c r="L37" s="443"/>
      <c r="M37" s="443"/>
      <c r="N37" s="443"/>
      <c r="O37" s="444"/>
      <c r="P37" s="445"/>
      <c r="Q37" s="376"/>
    </row>
    <row r="38" spans="1:18" ht="25.5" customHeight="1">
      <c r="A38" s="446" t="s">
        <v>144</v>
      </c>
      <c r="B38" s="88" t="s">
        <v>145</v>
      </c>
      <c r="C38" s="71" t="s">
        <v>146</v>
      </c>
      <c r="E38" s="600" t="s">
        <v>147</v>
      </c>
      <c r="F38" s="601" t="s">
        <v>148</v>
      </c>
      <c r="G38" s="601"/>
      <c r="H38" s="601"/>
      <c r="I38" s="601"/>
      <c r="J38" s="601" t="s">
        <v>149</v>
      </c>
      <c r="K38" s="601"/>
      <c r="L38" s="601"/>
      <c r="M38" s="601"/>
      <c r="N38" s="593"/>
      <c r="O38" s="593"/>
      <c r="P38" s="593"/>
      <c r="Q38" s="593"/>
      <c r="R38" s="102"/>
    </row>
    <row r="39" spans="1:18" ht="12">
      <c r="A39" s="88" t="s">
        <v>150</v>
      </c>
      <c r="B39" s="74">
        <v>2100</v>
      </c>
      <c r="C39" s="229">
        <v>346</v>
      </c>
      <c r="E39" s="600"/>
      <c r="F39" s="447" t="s">
        <v>151</v>
      </c>
      <c r="G39" s="447" t="s">
        <v>152</v>
      </c>
      <c r="H39" s="447" t="s">
        <v>153</v>
      </c>
      <c r="I39" s="447" t="s">
        <v>154</v>
      </c>
      <c r="J39" s="447" t="s">
        <v>151</v>
      </c>
      <c r="K39" s="447" t="s">
        <v>152</v>
      </c>
      <c r="L39" s="447" t="s">
        <v>153</v>
      </c>
      <c r="M39" s="447" t="s">
        <v>154</v>
      </c>
      <c r="N39" s="448"/>
      <c r="O39" s="448"/>
      <c r="P39" s="448"/>
      <c r="Q39" s="448"/>
      <c r="R39" s="102"/>
    </row>
    <row r="40" spans="1:18" ht="12.75" customHeight="1">
      <c r="A40" s="88" t="s">
        <v>155</v>
      </c>
      <c r="B40" s="74" t="s">
        <v>156</v>
      </c>
      <c r="C40" s="229">
        <v>115</v>
      </c>
      <c r="E40" s="461">
        <v>243</v>
      </c>
      <c r="F40" s="461">
        <v>46</v>
      </c>
      <c r="G40" s="462">
        <v>105</v>
      </c>
      <c r="H40" s="462">
        <v>63</v>
      </c>
      <c r="I40" s="462">
        <v>9</v>
      </c>
      <c r="J40" s="462">
        <v>7</v>
      </c>
      <c r="K40" s="462">
        <v>9</v>
      </c>
      <c r="L40" s="462">
        <v>2</v>
      </c>
      <c r="M40" s="462">
        <v>2</v>
      </c>
      <c r="N40" s="449"/>
      <c r="O40" s="449"/>
      <c r="P40" s="449"/>
      <c r="Q40" s="449"/>
      <c r="R40" s="102"/>
    </row>
    <row r="41" spans="1:18" ht="12">
      <c r="A41" s="88" t="s">
        <v>157</v>
      </c>
      <c r="B41" s="74" t="s">
        <v>158</v>
      </c>
      <c r="C41" s="229">
        <v>69</v>
      </c>
      <c r="E41" s="461"/>
      <c r="F41" s="282"/>
      <c r="G41" s="461"/>
      <c r="H41" s="461"/>
      <c r="I41" s="461"/>
      <c r="J41" s="461"/>
      <c r="K41" s="461"/>
      <c r="L41" s="461"/>
      <c r="M41" s="461"/>
      <c r="N41" s="418"/>
      <c r="O41" s="418"/>
      <c r="P41" s="418"/>
      <c r="Q41" s="418"/>
      <c r="R41" s="102"/>
    </row>
    <row r="42" spans="1:18" ht="12">
      <c r="A42" s="102"/>
      <c r="B42" s="102"/>
      <c r="C42" s="450"/>
      <c r="H42" s="451"/>
      <c r="I42" s="451"/>
      <c r="J42" s="451"/>
      <c r="N42" s="102"/>
      <c r="O42" s="610"/>
      <c r="P42" s="610"/>
      <c r="Q42" s="102"/>
      <c r="R42" s="102"/>
    </row>
    <row r="43" spans="2:18" ht="12">
      <c r="B43" s="102"/>
      <c r="C43" s="450"/>
      <c r="E43" s="452"/>
      <c r="F43" s="453"/>
      <c r="H43" s="97"/>
      <c r="I43" s="97"/>
      <c r="J43" s="93"/>
      <c r="K43" s="93"/>
      <c r="L43" s="93"/>
      <c r="M43" s="93"/>
      <c r="N43" s="93"/>
      <c r="O43" s="93"/>
      <c r="P43" s="450"/>
      <c r="Q43" s="102"/>
      <c r="R43" s="102"/>
    </row>
    <row r="44" spans="1:16" ht="12.75">
      <c r="A44" s="446" t="s">
        <v>159</v>
      </c>
      <c r="B44" s="88" t="s">
        <v>145</v>
      </c>
      <c r="C44" s="371" t="s">
        <v>146</v>
      </c>
      <c r="G44" s="454"/>
      <c r="H44" s="455"/>
      <c r="I44" s="455"/>
      <c r="P44" s="97"/>
    </row>
    <row r="45" spans="1:16" ht="12.75">
      <c r="A45" s="88" t="s">
        <v>160</v>
      </c>
      <c r="B45" s="74" t="s">
        <v>161</v>
      </c>
      <c r="C45" s="90">
        <v>3</v>
      </c>
      <c r="D45" s="102"/>
      <c r="E45" s="454"/>
      <c r="F45" s="454"/>
      <c r="H45" s="450"/>
      <c r="K45" s="450"/>
      <c r="L45" s="456"/>
      <c r="M45" s="456"/>
      <c r="N45" s="450"/>
      <c r="O45" s="450"/>
      <c r="P45" s="450"/>
    </row>
    <row r="46" spans="1:16" ht="12">
      <c r="A46" s="88" t="s">
        <v>162</v>
      </c>
      <c r="B46" s="74" t="s">
        <v>163</v>
      </c>
      <c r="C46" s="90">
        <v>0</v>
      </c>
      <c r="D46" s="102"/>
      <c r="H46" s="451"/>
      <c r="I46" s="451"/>
      <c r="J46" s="451"/>
      <c r="P46" s="450"/>
    </row>
    <row r="47" spans="1:16" ht="12.75">
      <c r="A47" s="88" t="s">
        <v>164</v>
      </c>
      <c r="B47" s="74" t="s">
        <v>165</v>
      </c>
      <c r="C47" s="90">
        <v>0</v>
      </c>
      <c r="D47" s="102"/>
      <c r="E47" s="454"/>
      <c r="F47" s="454"/>
      <c r="G47" s="102"/>
      <c r="H47" s="451"/>
      <c r="I47" s="451"/>
      <c r="J47" s="560" t="s">
        <v>61</v>
      </c>
      <c r="K47" s="560"/>
      <c r="L47" s="560"/>
      <c r="M47" s="560"/>
      <c r="N47" s="560"/>
      <c r="O47" s="560"/>
      <c r="P47" s="450"/>
    </row>
    <row r="48" spans="1:16" ht="24.75" customHeight="1">
      <c r="A48" s="94" t="s">
        <v>523</v>
      </c>
      <c r="B48" s="74" t="s">
        <v>166</v>
      </c>
      <c r="C48" s="90">
        <v>0</v>
      </c>
      <c r="E48" s="454"/>
      <c r="F48" s="454"/>
      <c r="G48" s="457"/>
      <c r="H48" s="451"/>
      <c r="I48" s="451"/>
      <c r="J48" s="451"/>
      <c r="K48" s="450"/>
      <c r="L48" s="450"/>
      <c r="M48" s="450"/>
      <c r="N48" s="450"/>
      <c r="O48" s="450"/>
      <c r="P48" s="450"/>
    </row>
    <row r="50" spans="1:9" ht="12.75">
      <c r="A50" s="96" t="s">
        <v>167</v>
      </c>
      <c r="B50" s="97"/>
      <c r="C50" s="97"/>
      <c r="D50" s="97"/>
      <c r="E50" s="97"/>
      <c r="F50" s="97"/>
      <c r="G50" s="97"/>
      <c r="H50" s="97"/>
      <c r="I50" s="97"/>
    </row>
    <row r="51" spans="1:11" ht="12">
      <c r="A51" s="589" t="s">
        <v>168</v>
      </c>
      <c r="B51" s="590" t="s">
        <v>145</v>
      </c>
      <c r="C51" s="591" t="s">
        <v>146</v>
      </c>
      <c r="D51" s="98"/>
      <c r="E51" s="99"/>
      <c r="F51" s="100"/>
      <c r="G51" s="100"/>
      <c r="H51" s="100"/>
      <c r="I51" s="100"/>
      <c r="J51" s="101"/>
      <c r="K51" s="102"/>
    </row>
    <row r="52" spans="1:15" ht="62.25" customHeight="1">
      <c r="A52" s="589"/>
      <c r="B52" s="590"/>
      <c r="C52" s="591"/>
      <c r="D52" s="98"/>
      <c r="E52" s="438"/>
      <c r="F52" s="438"/>
      <c r="G52" s="438"/>
      <c r="H52" s="458"/>
      <c r="I52" s="458"/>
      <c r="J52" s="101"/>
      <c r="K52" s="459"/>
      <c r="L52" s="459"/>
      <c r="M52" s="459"/>
      <c r="N52" s="450"/>
      <c r="O52" s="450"/>
    </row>
    <row r="53" spans="1:10" ht="12.75" customHeight="1">
      <c r="A53" s="104" t="s">
        <v>169</v>
      </c>
      <c r="B53" s="105" t="s">
        <v>170</v>
      </c>
      <c r="C53" s="90">
        <v>1</v>
      </c>
      <c r="D53" s="450"/>
      <c r="E53" s="438"/>
      <c r="F53" s="438"/>
      <c r="G53" s="438"/>
      <c r="H53" s="450"/>
      <c r="I53" s="450"/>
      <c r="J53" s="93"/>
    </row>
    <row r="54" spans="1:16" ht="12.75">
      <c r="A54" s="104" t="s">
        <v>171</v>
      </c>
      <c r="B54" s="105" t="s">
        <v>172</v>
      </c>
      <c r="C54" s="90">
        <v>0</v>
      </c>
      <c r="D54" s="450"/>
      <c r="E54" s="438"/>
      <c r="F54" s="438"/>
      <c r="G54" s="438"/>
      <c r="H54" s="454"/>
      <c r="I54" s="450"/>
      <c r="K54" s="459"/>
      <c r="L54" s="459"/>
      <c r="M54" s="459"/>
      <c r="N54" s="459"/>
      <c r="O54" s="459"/>
      <c r="P54" s="459"/>
    </row>
    <row r="55" spans="1:15" ht="12.75">
      <c r="A55" s="106" t="s">
        <v>173</v>
      </c>
      <c r="B55" s="105" t="s">
        <v>174</v>
      </c>
      <c r="C55" s="90">
        <v>0</v>
      </c>
      <c r="D55" s="450"/>
      <c r="E55" s="438"/>
      <c r="F55" s="438"/>
      <c r="G55" s="438"/>
      <c r="H55" s="450"/>
      <c r="I55" s="450"/>
      <c r="K55" s="450"/>
      <c r="L55" s="456"/>
      <c r="M55" s="456"/>
      <c r="N55" s="450"/>
      <c r="O55" s="450"/>
    </row>
    <row r="56" spans="1:10" ht="12">
      <c r="A56" s="106" t="s">
        <v>175</v>
      </c>
      <c r="B56" s="105" t="s">
        <v>176</v>
      </c>
      <c r="C56" s="90">
        <v>0</v>
      </c>
      <c r="D56" s="102"/>
      <c r="E56" s="102"/>
      <c r="J56" s="451"/>
    </row>
    <row r="57" spans="11:15" s="69" customFormat="1" ht="12.75">
      <c r="K57" s="103"/>
      <c r="L57" s="103"/>
      <c r="M57" s="103"/>
      <c r="N57" s="103"/>
      <c r="O57" s="92"/>
    </row>
    <row r="58" spans="1:16" s="69" customFormat="1" ht="12.75">
      <c r="A58" s="70" t="s">
        <v>621</v>
      </c>
      <c r="B58" s="70"/>
      <c r="C58" s="592" t="s">
        <v>623</v>
      </c>
      <c r="D58" s="592"/>
      <c r="E58" s="592"/>
      <c r="F58" s="592"/>
      <c r="K58" s="609" t="s">
        <v>68</v>
      </c>
      <c r="L58" s="609"/>
      <c r="M58" s="609"/>
      <c r="N58" s="609"/>
      <c r="O58" s="609"/>
      <c r="P58" s="609"/>
    </row>
    <row r="59" s="69" customFormat="1" ht="12"/>
    <row r="60" spans="1:16" s="69" customFormat="1" ht="12.75">
      <c r="A60" s="70" t="s">
        <v>622</v>
      </c>
      <c r="B60" s="70"/>
      <c r="C60" s="592" t="s">
        <v>624</v>
      </c>
      <c r="D60" s="592"/>
      <c r="E60" s="592"/>
      <c r="F60" s="592"/>
      <c r="K60" s="609" t="s">
        <v>178</v>
      </c>
      <c r="L60" s="609"/>
      <c r="M60" s="609"/>
      <c r="N60" s="609"/>
      <c r="O60" s="609"/>
      <c r="P60" s="609"/>
    </row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</sheetData>
  <sheetProtection password="D259" sheet="1" objects="1" scenarios="1" formatColumns="0" formatRows="0"/>
  <mergeCells count="37">
    <mergeCell ref="N1:Q1"/>
    <mergeCell ref="C3:C10"/>
    <mergeCell ref="D3:F3"/>
    <mergeCell ref="I3:I10"/>
    <mergeCell ref="J3:P3"/>
    <mergeCell ref="P4:P10"/>
    <mergeCell ref="H3:H10"/>
    <mergeCell ref="G3:G10"/>
    <mergeCell ref="C60:F60"/>
    <mergeCell ref="K60:P60"/>
    <mergeCell ref="O42:P42"/>
    <mergeCell ref="J47:O47"/>
    <mergeCell ref="K58:P58"/>
    <mergeCell ref="R1:T1"/>
    <mergeCell ref="N5:N10"/>
    <mergeCell ref="O5:O10"/>
    <mergeCell ref="R3:R10"/>
    <mergeCell ref="N4:O4"/>
    <mergeCell ref="F38:I38"/>
    <mergeCell ref="A1:G1"/>
    <mergeCell ref="J38:M38"/>
    <mergeCell ref="M4:M10"/>
    <mergeCell ref="D4:D10"/>
    <mergeCell ref="E4:E10"/>
    <mergeCell ref="F4:F10"/>
    <mergeCell ref="A3:A10"/>
    <mergeCell ref="B3:B10"/>
    <mergeCell ref="A51:A52"/>
    <mergeCell ref="B51:B52"/>
    <mergeCell ref="C51:C52"/>
    <mergeCell ref="C58:F58"/>
    <mergeCell ref="N38:Q38"/>
    <mergeCell ref="Q3:Q10"/>
    <mergeCell ref="K4:K10"/>
    <mergeCell ref="J4:J10"/>
    <mergeCell ref="L4:L10"/>
    <mergeCell ref="E38:E39"/>
  </mergeCells>
  <conditionalFormatting sqref="K17:P17 R17 C17:G17">
    <cfRule type="expression" priority="28" dxfId="1" stopIfTrue="1">
      <formula>C$18&gt;C$17</formula>
    </cfRule>
  </conditionalFormatting>
  <conditionalFormatting sqref="K19:P19 R19 C19:G19">
    <cfRule type="expression" priority="29" dxfId="1" stopIfTrue="1">
      <formula>C$20&gt;C$19</formula>
    </cfRule>
  </conditionalFormatting>
  <conditionalFormatting sqref="K22:P22 R22 C22:G22">
    <cfRule type="expression" priority="30" dxfId="1" stopIfTrue="1">
      <formula>SUM(C$23:C$24)&gt;C$22</formula>
    </cfRule>
  </conditionalFormatting>
  <conditionalFormatting sqref="K32:P32 R32 C32:H32">
    <cfRule type="expression" priority="31" dxfId="1" stopIfTrue="1">
      <formula>C$33&gt;C$32</formula>
    </cfRule>
  </conditionalFormatting>
  <conditionalFormatting sqref="C40:C41">
    <cfRule type="expression" priority="32" dxfId="2" stopIfTrue="1">
      <formula>$C40&gt;$C39</formula>
    </cfRule>
  </conditionalFormatting>
  <conditionalFormatting sqref="K26:P26 R26 C26:G26">
    <cfRule type="expression" priority="33" dxfId="1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/>
  <pageMargins left="0.9055118110236221" right="0.31496062992125984" top="0.9448818897637796" bottom="0.9448818897637796" header="0.31496062992125984" footer="0.31496062992125984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19"/>
  <sheetViews>
    <sheetView zoomScale="85" zoomScaleNormal="85" zoomScalePageLayoutView="0" workbookViewId="0" topLeftCell="A1">
      <selection activeCell="F102" sqref="F102"/>
    </sheetView>
  </sheetViews>
  <sheetFormatPr defaultColWidth="9.140625" defaultRowHeight="12.75"/>
  <cols>
    <col min="1" max="1" width="44.00390625" style="376" customWidth="1"/>
    <col min="2" max="2" width="5.140625" style="376" customWidth="1"/>
    <col min="3" max="3" width="7.140625" style="376" customWidth="1"/>
    <col min="4" max="4" width="7.421875" style="376" customWidth="1"/>
    <col min="5" max="5" width="7.57421875" style="376" customWidth="1"/>
    <col min="6" max="8" width="7.00390625" style="376" customWidth="1"/>
    <col min="9" max="11" width="8.00390625" style="376" customWidth="1"/>
    <col min="12" max="12" width="6.7109375" style="376" customWidth="1"/>
    <col min="13" max="13" width="7.28125" style="376" customWidth="1"/>
    <col min="14" max="16" width="7.421875" style="376" customWidth="1"/>
    <col min="17" max="17" width="7.140625" style="376" customWidth="1"/>
    <col min="18" max="18" width="6.7109375" style="376" customWidth="1"/>
    <col min="19" max="19" width="6.00390625" style="376" customWidth="1"/>
    <col min="20" max="20" width="6.57421875" style="376" customWidth="1"/>
    <col min="21" max="21" width="6.28125" style="376" customWidth="1"/>
    <col min="22" max="28" width="6.7109375" style="376" customWidth="1"/>
    <col min="29" max="29" width="7.8515625" style="376" customWidth="1"/>
    <col min="30" max="16384" width="9.140625" style="376" customWidth="1"/>
  </cols>
  <sheetData>
    <row r="1" spans="1:22" s="6" customFormat="1" ht="15.75" thickBot="1">
      <c r="A1" s="645" t="s">
        <v>179</v>
      </c>
      <c r="B1" s="645"/>
      <c r="C1" s="645"/>
      <c r="D1" s="645"/>
      <c r="E1" s="645"/>
      <c r="F1" s="645"/>
      <c r="G1" s="645"/>
      <c r="H1" s="645"/>
      <c r="I1" s="645"/>
      <c r="J1" s="645"/>
      <c r="K1" s="278" t="s">
        <v>595</v>
      </c>
      <c r="L1" s="372" t="s">
        <v>46</v>
      </c>
      <c r="M1" s="279">
        <v>12</v>
      </c>
      <c r="N1" s="646" t="s">
        <v>596</v>
      </c>
      <c r="O1" s="646"/>
      <c r="P1" s="646"/>
      <c r="Q1" s="646"/>
      <c r="R1" s="480"/>
      <c r="T1" s="561" t="s">
        <v>421</v>
      </c>
      <c r="U1" s="561"/>
      <c r="V1" s="561"/>
    </row>
    <row r="2" spans="1:30" s="6" customFormat="1" ht="13.5" thickBot="1">
      <c r="A2" s="480"/>
      <c r="B2" s="659" t="s">
        <v>180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181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>
      <c r="A3" s="690" t="s">
        <v>182</v>
      </c>
      <c r="B3" s="680" t="s">
        <v>83</v>
      </c>
      <c r="C3" s="651" t="s">
        <v>183</v>
      </c>
      <c r="D3" s="677" t="s">
        <v>184</v>
      </c>
      <c r="E3" s="677"/>
      <c r="F3" s="677"/>
      <c r="G3" s="647"/>
      <c r="H3" s="650" t="s">
        <v>427</v>
      </c>
      <c r="I3" s="682" t="s">
        <v>587</v>
      </c>
      <c r="J3" s="665" t="s">
        <v>588</v>
      </c>
      <c r="K3" s="647" t="s">
        <v>0</v>
      </c>
      <c r="L3" s="648"/>
      <c r="M3" s="648"/>
      <c r="N3" s="649"/>
      <c r="O3" s="635" t="s">
        <v>185</v>
      </c>
      <c r="P3" s="636"/>
      <c r="Q3" s="650" t="s">
        <v>186</v>
      </c>
      <c r="R3" s="650" t="s">
        <v>87</v>
      </c>
      <c r="S3" s="654" t="s">
        <v>187</v>
      </c>
      <c r="T3" s="657" t="s">
        <v>188</v>
      </c>
      <c r="U3" s="658"/>
      <c r="V3" s="658" t="s">
        <v>530</v>
      </c>
      <c r="W3" s="658"/>
      <c r="X3" s="658"/>
      <c r="Y3" s="658"/>
      <c r="Z3" s="658"/>
      <c r="AA3" s="658"/>
      <c r="AB3" s="658"/>
      <c r="AC3" s="658"/>
      <c r="AD3" s="662" t="s">
        <v>189</v>
      </c>
    </row>
    <row r="4" spans="1:30" ht="26.25" customHeight="1">
      <c r="A4" s="691"/>
      <c r="B4" s="681"/>
      <c r="C4" s="652"/>
      <c r="D4" s="627" t="s">
        <v>190</v>
      </c>
      <c r="E4" s="687" t="s">
        <v>191</v>
      </c>
      <c r="F4" s="688"/>
      <c r="G4" s="689"/>
      <c r="H4" s="630"/>
      <c r="I4" s="683"/>
      <c r="J4" s="643"/>
      <c r="K4" s="642" t="s">
        <v>571</v>
      </c>
      <c r="L4" s="629" t="s">
        <v>192</v>
      </c>
      <c r="M4" s="628" t="s">
        <v>193</v>
      </c>
      <c r="N4" s="628"/>
      <c r="O4" s="637"/>
      <c r="P4" s="638"/>
      <c r="Q4" s="630"/>
      <c r="R4" s="630"/>
      <c r="S4" s="655"/>
      <c r="T4" s="639" t="s">
        <v>190</v>
      </c>
      <c r="U4" s="629" t="s">
        <v>194</v>
      </c>
      <c r="V4" s="629" t="s">
        <v>195</v>
      </c>
      <c r="W4" s="629" t="s">
        <v>196</v>
      </c>
      <c r="X4" s="628" t="s">
        <v>197</v>
      </c>
      <c r="Y4" s="628"/>
      <c r="Z4" s="629" t="s">
        <v>198</v>
      </c>
      <c r="AA4" s="629" t="s">
        <v>199</v>
      </c>
      <c r="AB4" s="629" t="s">
        <v>200</v>
      </c>
      <c r="AC4" s="629" t="s">
        <v>201</v>
      </c>
      <c r="AD4" s="663"/>
    </row>
    <row r="5" spans="1:30" ht="12">
      <c r="A5" s="691"/>
      <c r="B5" s="681"/>
      <c r="C5" s="652"/>
      <c r="D5" s="627"/>
      <c r="E5" s="629" t="s">
        <v>529</v>
      </c>
      <c r="F5" s="627" t="s">
        <v>88</v>
      </c>
      <c r="G5" s="685" t="s">
        <v>202</v>
      </c>
      <c r="H5" s="630"/>
      <c r="I5" s="683"/>
      <c r="J5" s="643"/>
      <c r="K5" s="643"/>
      <c r="L5" s="630"/>
      <c r="M5" s="627" t="s">
        <v>195</v>
      </c>
      <c r="N5" s="629" t="s">
        <v>203</v>
      </c>
      <c r="O5" s="627" t="s">
        <v>204</v>
      </c>
      <c r="P5" s="627" t="s">
        <v>205</v>
      </c>
      <c r="Q5" s="630"/>
      <c r="R5" s="630"/>
      <c r="S5" s="655"/>
      <c r="T5" s="640"/>
      <c r="U5" s="630"/>
      <c r="V5" s="630"/>
      <c r="W5" s="630"/>
      <c r="X5" s="627" t="s">
        <v>190</v>
      </c>
      <c r="Y5" s="627" t="s">
        <v>513</v>
      </c>
      <c r="Z5" s="630"/>
      <c r="AA5" s="630"/>
      <c r="AB5" s="630"/>
      <c r="AC5" s="630"/>
      <c r="AD5" s="663"/>
    </row>
    <row r="6" spans="1:30" ht="12">
      <c r="A6" s="691"/>
      <c r="B6" s="681"/>
      <c r="C6" s="652"/>
      <c r="D6" s="627"/>
      <c r="E6" s="630"/>
      <c r="F6" s="627"/>
      <c r="G6" s="685"/>
      <c r="H6" s="630"/>
      <c r="I6" s="683"/>
      <c r="J6" s="643"/>
      <c r="K6" s="643"/>
      <c r="L6" s="630"/>
      <c r="M6" s="627"/>
      <c r="N6" s="630"/>
      <c r="O6" s="627"/>
      <c r="P6" s="627"/>
      <c r="Q6" s="630"/>
      <c r="R6" s="630"/>
      <c r="S6" s="655"/>
      <c r="T6" s="640"/>
      <c r="U6" s="630"/>
      <c r="V6" s="630"/>
      <c r="W6" s="630"/>
      <c r="X6" s="627"/>
      <c r="Y6" s="627"/>
      <c r="Z6" s="630"/>
      <c r="AA6" s="630"/>
      <c r="AB6" s="630"/>
      <c r="AC6" s="630"/>
      <c r="AD6" s="663"/>
    </row>
    <row r="7" spans="1:30" ht="57" customHeight="1">
      <c r="A7" s="691"/>
      <c r="B7" s="681"/>
      <c r="C7" s="652"/>
      <c r="D7" s="627"/>
      <c r="E7" s="630"/>
      <c r="F7" s="627"/>
      <c r="G7" s="685"/>
      <c r="H7" s="630"/>
      <c r="I7" s="683"/>
      <c r="J7" s="643"/>
      <c r="K7" s="643"/>
      <c r="L7" s="630"/>
      <c r="M7" s="627"/>
      <c r="N7" s="630"/>
      <c r="O7" s="627"/>
      <c r="P7" s="627"/>
      <c r="Q7" s="630"/>
      <c r="R7" s="630"/>
      <c r="S7" s="655"/>
      <c r="T7" s="640"/>
      <c r="U7" s="630"/>
      <c r="V7" s="630"/>
      <c r="W7" s="630"/>
      <c r="X7" s="627"/>
      <c r="Y7" s="627"/>
      <c r="Z7" s="630"/>
      <c r="AA7" s="630"/>
      <c r="AB7" s="630"/>
      <c r="AC7" s="630"/>
      <c r="AD7" s="663"/>
    </row>
    <row r="8" spans="1:30" ht="49.5" customHeight="1">
      <c r="A8" s="692"/>
      <c r="B8" s="681"/>
      <c r="C8" s="653"/>
      <c r="D8" s="629"/>
      <c r="E8" s="631"/>
      <c r="F8" s="629"/>
      <c r="G8" s="686"/>
      <c r="H8" s="631"/>
      <c r="I8" s="684"/>
      <c r="J8" s="644"/>
      <c r="K8" s="644"/>
      <c r="L8" s="631"/>
      <c r="M8" s="629"/>
      <c r="N8" s="631"/>
      <c r="O8" s="629"/>
      <c r="P8" s="629"/>
      <c r="Q8" s="631"/>
      <c r="R8" s="631"/>
      <c r="S8" s="656"/>
      <c r="T8" s="641"/>
      <c r="U8" s="631"/>
      <c r="V8" s="631"/>
      <c r="W8" s="631"/>
      <c r="X8" s="627"/>
      <c r="Y8" s="627"/>
      <c r="Z8" s="631"/>
      <c r="AA8" s="631"/>
      <c r="AB8" s="631"/>
      <c r="AC8" s="631"/>
      <c r="AD8" s="664"/>
    </row>
    <row r="9" spans="1:30" ht="14.25">
      <c r="A9" s="515" t="s">
        <v>50</v>
      </c>
      <c r="B9" s="516" t="s">
        <v>51</v>
      </c>
      <c r="C9" s="515">
        <v>1</v>
      </c>
      <c r="D9" s="517">
        <v>2</v>
      </c>
      <c r="E9" s="517">
        <v>3</v>
      </c>
      <c r="F9" s="517">
        <v>4</v>
      </c>
      <c r="G9" s="517">
        <v>5</v>
      </c>
      <c r="H9" s="517">
        <v>6</v>
      </c>
      <c r="I9" s="517">
        <v>7</v>
      </c>
      <c r="J9" s="517">
        <v>8</v>
      </c>
      <c r="K9" s="517">
        <v>9</v>
      </c>
      <c r="L9" s="517">
        <v>10</v>
      </c>
      <c r="M9" s="517">
        <v>11</v>
      </c>
      <c r="N9" s="517">
        <v>12</v>
      </c>
      <c r="O9" s="517">
        <v>13</v>
      </c>
      <c r="P9" s="517">
        <v>14</v>
      </c>
      <c r="Q9" s="517">
        <v>15</v>
      </c>
      <c r="R9" s="517">
        <v>16</v>
      </c>
      <c r="S9" s="516">
        <v>17</v>
      </c>
      <c r="T9" s="515">
        <v>18</v>
      </c>
      <c r="U9" s="517">
        <v>19</v>
      </c>
      <c r="V9" s="517">
        <v>20</v>
      </c>
      <c r="W9" s="517">
        <v>21</v>
      </c>
      <c r="X9" s="517">
        <v>22</v>
      </c>
      <c r="Y9" s="517">
        <v>23</v>
      </c>
      <c r="Z9" s="517">
        <v>24</v>
      </c>
      <c r="AA9" s="517">
        <v>25</v>
      </c>
      <c r="AB9" s="517">
        <v>26</v>
      </c>
      <c r="AC9" s="517">
        <v>27</v>
      </c>
      <c r="AD9" s="516">
        <v>28</v>
      </c>
    </row>
    <row r="10" spans="1:30" ht="13.5" customHeight="1">
      <c r="A10" s="329" t="s">
        <v>206</v>
      </c>
      <c r="B10" s="487" t="s">
        <v>109</v>
      </c>
      <c r="C10" s="212">
        <v>2</v>
      </c>
      <c r="D10" s="208">
        <v>6</v>
      </c>
      <c r="E10" s="208">
        <v>0</v>
      </c>
      <c r="F10" s="208">
        <v>6</v>
      </c>
      <c r="G10" s="208">
        <v>0</v>
      </c>
      <c r="H10" s="208">
        <v>0</v>
      </c>
      <c r="I10" s="327">
        <f>D10+H10</f>
        <v>6</v>
      </c>
      <c r="J10" s="328">
        <f>I10+C10</f>
        <v>8</v>
      </c>
      <c r="K10" s="328">
        <f>L10+M10</f>
        <v>7</v>
      </c>
      <c r="L10" s="208">
        <v>5</v>
      </c>
      <c r="M10" s="208">
        <v>2</v>
      </c>
      <c r="N10" s="208">
        <v>2</v>
      </c>
      <c r="O10" s="208">
        <v>0</v>
      </c>
      <c r="P10" s="208">
        <v>0</v>
      </c>
      <c r="Q10" s="208">
        <v>6</v>
      </c>
      <c r="R10" s="208">
        <v>2</v>
      </c>
      <c r="S10" s="463">
        <f>J10-K10</f>
        <v>1</v>
      </c>
      <c r="T10" s="209">
        <v>8</v>
      </c>
      <c r="U10" s="208">
        <v>0</v>
      </c>
      <c r="V10" s="327">
        <f>X10+AA10+Z10+AB10+AC10</f>
        <v>8</v>
      </c>
      <c r="W10" s="208">
        <v>0</v>
      </c>
      <c r="X10" s="208">
        <v>3</v>
      </c>
      <c r="Y10" s="208">
        <v>3</v>
      </c>
      <c r="Z10" s="208">
        <v>0</v>
      </c>
      <c r="AA10" s="208">
        <v>1</v>
      </c>
      <c r="AB10" s="208">
        <v>4</v>
      </c>
      <c r="AC10" s="208">
        <v>0</v>
      </c>
      <c r="AD10" s="213">
        <v>2</v>
      </c>
    </row>
    <row r="11" spans="1:30" ht="14.25">
      <c r="A11" s="110" t="s">
        <v>207</v>
      </c>
      <c r="B11" s="111" t="s">
        <v>208</v>
      </c>
      <c r="C11" s="209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327">
        <f aca="true" t="shared" si="0" ref="I11:I46">D11+H11</f>
        <v>0</v>
      </c>
      <c r="J11" s="328">
        <f aca="true" t="shared" si="1" ref="J11:J46">I11+C11</f>
        <v>0</v>
      </c>
      <c r="K11" s="328">
        <f aca="true" t="shared" si="2" ref="K11:K56">L11+M11</f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463">
        <f aca="true" t="shared" si="3" ref="S11:S56">J11-K11</f>
        <v>0</v>
      </c>
      <c r="T11" s="209">
        <v>0</v>
      </c>
      <c r="U11" s="208">
        <v>0</v>
      </c>
      <c r="V11" s="327">
        <f>X11+AA11+Z11+AB11+AC11</f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0</v>
      </c>
      <c r="AC11" s="208">
        <v>0</v>
      </c>
      <c r="AD11" s="213">
        <v>0</v>
      </c>
    </row>
    <row r="12" spans="1:30" ht="14.25">
      <c r="A12" s="110" t="s">
        <v>209</v>
      </c>
      <c r="B12" s="111" t="s">
        <v>210</v>
      </c>
      <c r="C12" s="209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327">
        <f t="shared" si="0"/>
        <v>0</v>
      </c>
      <c r="J12" s="328">
        <f>I12+C12</f>
        <v>0</v>
      </c>
      <c r="K12" s="328">
        <f t="shared" si="2"/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463">
        <f t="shared" si="3"/>
        <v>0</v>
      </c>
      <c r="T12" s="209">
        <v>0</v>
      </c>
      <c r="U12" s="208">
        <v>0</v>
      </c>
      <c r="V12" s="327">
        <f aca="true" t="shared" si="4" ref="V12:V46">X12+AA12+Z12+AB12+AC12</f>
        <v>0</v>
      </c>
      <c r="W12" s="208">
        <v>0</v>
      </c>
      <c r="X12" s="208">
        <v>0</v>
      </c>
      <c r="Y12" s="208">
        <v>0</v>
      </c>
      <c r="Z12" s="214">
        <v>0</v>
      </c>
      <c r="AA12" s="208">
        <v>0</v>
      </c>
      <c r="AB12" s="208">
        <v>0</v>
      </c>
      <c r="AC12" s="208">
        <v>0</v>
      </c>
      <c r="AD12" s="213">
        <v>0</v>
      </c>
    </row>
    <row r="13" spans="1:30" ht="14.25">
      <c r="A13" s="110" t="s">
        <v>211</v>
      </c>
      <c r="B13" s="111" t="s">
        <v>212</v>
      </c>
      <c r="C13" s="209">
        <v>1</v>
      </c>
      <c r="D13" s="208">
        <v>2</v>
      </c>
      <c r="E13" s="208">
        <v>0</v>
      </c>
      <c r="F13" s="208">
        <v>2</v>
      </c>
      <c r="G13" s="208">
        <v>0</v>
      </c>
      <c r="H13" s="208">
        <v>0</v>
      </c>
      <c r="I13" s="327">
        <f t="shared" si="0"/>
        <v>2</v>
      </c>
      <c r="J13" s="328">
        <f t="shared" si="1"/>
        <v>3</v>
      </c>
      <c r="K13" s="328">
        <f t="shared" si="2"/>
        <v>2</v>
      </c>
      <c r="L13" s="208">
        <v>1</v>
      </c>
      <c r="M13" s="208">
        <v>1</v>
      </c>
      <c r="N13" s="208">
        <v>1</v>
      </c>
      <c r="O13" s="208">
        <v>0</v>
      </c>
      <c r="P13" s="208">
        <v>0</v>
      </c>
      <c r="Q13" s="208">
        <v>2</v>
      </c>
      <c r="R13" s="208">
        <v>0</v>
      </c>
      <c r="S13" s="463">
        <f t="shared" si="3"/>
        <v>1</v>
      </c>
      <c r="T13" s="209">
        <v>3</v>
      </c>
      <c r="U13" s="208">
        <v>0</v>
      </c>
      <c r="V13" s="327">
        <f t="shared" si="4"/>
        <v>3</v>
      </c>
      <c r="W13" s="208">
        <v>0</v>
      </c>
      <c r="X13" s="208">
        <v>1</v>
      </c>
      <c r="Y13" s="208">
        <v>1</v>
      </c>
      <c r="Z13" s="208">
        <v>0</v>
      </c>
      <c r="AA13" s="208">
        <v>1</v>
      </c>
      <c r="AB13" s="208">
        <v>1</v>
      </c>
      <c r="AC13" s="208">
        <v>0</v>
      </c>
      <c r="AD13" s="213">
        <v>1</v>
      </c>
    </row>
    <row r="14" spans="1:30" ht="14.25">
      <c r="A14" s="110" t="s">
        <v>213</v>
      </c>
      <c r="B14" s="111" t="s">
        <v>214</v>
      </c>
      <c r="C14" s="209">
        <v>0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327">
        <f t="shared" si="0"/>
        <v>0</v>
      </c>
      <c r="J14" s="328">
        <f t="shared" si="1"/>
        <v>0</v>
      </c>
      <c r="K14" s="328">
        <f>L14+M14</f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463">
        <f t="shared" si="3"/>
        <v>0</v>
      </c>
      <c r="T14" s="209">
        <v>0</v>
      </c>
      <c r="U14" s="208">
        <v>0</v>
      </c>
      <c r="V14" s="327">
        <f t="shared" si="4"/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13">
        <v>0</v>
      </c>
    </row>
    <row r="15" spans="1:30" ht="14.25">
      <c r="A15" s="110" t="s">
        <v>215</v>
      </c>
      <c r="B15" s="111" t="s">
        <v>216</v>
      </c>
      <c r="C15" s="209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327">
        <f t="shared" si="0"/>
        <v>0</v>
      </c>
      <c r="J15" s="328">
        <f t="shared" si="1"/>
        <v>0</v>
      </c>
      <c r="K15" s="328">
        <f t="shared" si="2"/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463">
        <f t="shared" si="3"/>
        <v>0</v>
      </c>
      <c r="T15" s="209">
        <v>0</v>
      </c>
      <c r="U15" s="208">
        <v>0</v>
      </c>
      <c r="V15" s="327">
        <f t="shared" si="4"/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0</v>
      </c>
      <c r="AC15" s="208">
        <v>0</v>
      </c>
      <c r="AD15" s="213">
        <v>0</v>
      </c>
    </row>
    <row r="16" spans="1:30" ht="14.25">
      <c r="A16" s="110" t="s">
        <v>217</v>
      </c>
      <c r="B16" s="111" t="s">
        <v>218</v>
      </c>
      <c r="C16" s="209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327">
        <f t="shared" si="0"/>
        <v>0</v>
      </c>
      <c r="J16" s="328">
        <f t="shared" si="1"/>
        <v>0</v>
      </c>
      <c r="K16" s="328">
        <f t="shared" si="2"/>
        <v>0</v>
      </c>
      <c r="L16" s="208">
        <v>0</v>
      </c>
      <c r="M16" s="208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463">
        <f t="shared" si="3"/>
        <v>0</v>
      </c>
      <c r="T16" s="209">
        <v>0</v>
      </c>
      <c r="U16" s="208">
        <v>0</v>
      </c>
      <c r="V16" s="327">
        <f t="shared" si="4"/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0</v>
      </c>
      <c r="AB16" s="208">
        <v>0</v>
      </c>
      <c r="AC16" s="208">
        <v>0</v>
      </c>
      <c r="AD16" s="213">
        <v>0</v>
      </c>
    </row>
    <row r="17" spans="1:30" ht="14.25">
      <c r="A17" s="110" t="s">
        <v>219</v>
      </c>
      <c r="B17" s="111" t="s">
        <v>220</v>
      </c>
      <c r="C17" s="209">
        <v>0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327">
        <f>D17+H17</f>
        <v>0</v>
      </c>
      <c r="J17" s="328">
        <f t="shared" si="1"/>
        <v>0</v>
      </c>
      <c r="K17" s="328">
        <f t="shared" si="2"/>
        <v>0</v>
      </c>
      <c r="L17" s="208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8">
        <v>0</v>
      </c>
      <c r="S17" s="463">
        <f t="shared" si="3"/>
        <v>0</v>
      </c>
      <c r="T17" s="209">
        <v>0</v>
      </c>
      <c r="U17" s="208">
        <v>0</v>
      </c>
      <c r="V17" s="327">
        <f t="shared" si="4"/>
        <v>0</v>
      </c>
      <c r="W17" s="208">
        <v>0</v>
      </c>
      <c r="X17" s="208">
        <v>0</v>
      </c>
      <c r="Y17" s="208">
        <v>0</v>
      </c>
      <c r="Z17" s="208">
        <v>0</v>
      </c>
      <c r="AA17" s="208">
        <v>0</v>
      </c>
      <c r="AB17" s="208">
        <v>0</v>
      </c>
      <c r="AC17" s="208">
        <v>0</v>
      </c>
      <c r="AD17" s="213">
        <v>0</v>
      </c>
    </row>
    <row r="18" spans="1:30" ht="14.25">
      <c r="A18" s="110" t="s">
        <v>221</v>
      </c>
      <c r="B18" s="111" t="s">
        <v>222</v>
      </c>
      <c r="C18" s="209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327">
        <f t="shared" si="0"/>
        <v>0</v>
      </c>
      <c r="J18" s="328">
        <f t="shared" si="1"/>
        <v>0</v>
      </c>
      <c r="K18" s="328">
        <f t="shared" si="2"/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0</v>
      </c>
      <c r="S18" s="463">
        <f t="shared" si="3"/>
        <v>0</v>
      </c>
      <c r="T18" s="209">
        <v>0</v>
      </c>
      <c r="U18" s="208">
        <v>0</v>
      </c>
      <c r="V18" s="327">
        <f t="shared" si="4"/>
        <v>0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13">
        <v>0</v>
      </c>
    </row>
    <row r="19" spans="1:30" ht="13.5" customHeight="1">
      <c r="A19" s="330" t="s">
        <v>223</v>
      </c>
      <c r="B19" s="487" t="s">
        <v>113</v>
      </c>
      <c r="C19" s="209">
        <v>0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327">
        <f t="shared" si="0"/>
        <v>0</v>
      </c>
      <c r="J19" s="328">
        <f t="shared" si="1"/>
        <v>0</v>
      </c>
      <c r="K19" s="328">
        <f t="shared" si="2"/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0</v>
      </c>
      <c r="S19" s="463">
        <f t="shared" si="3"/>
        <v>0</v>
      </c>
      <c r="T19" s="209">
        <v>0</v>
      </c>
      <c r="U19" s="208">
        <v>0</v>
      </c>
      <c r="V19" s="327">
        <f t="shared" si="4"/>
        <v>0</v>
      </c>
      <c r="W19" s="208">
        <v>0</v>
      </c>
      <c r="X19" s="208">
        <v>0</v>
      </c>
      <c r="Y19" s="208">
        <v>0</v>
      </c>
      <c r="Z19" s="208">
        <v>0</v>
      </c>
      <c r="AA19" s="208">
        <v>0</v>
      </c>
      <c r="AB19" s="208">
        <v>0</v>
      </c>
      <c r="AC19" s="208">
        <v>0</v>
      </c>
      <c r="AD19" s="213">
        <v>0</v>
      </c>
    </row>
    <row r="20" spans="1:30" ht="12.75" customHeight="1">
      <c r="A20" s="112" t="s">
        <v>224</v>
      </c>
      <c r="B20" s="111" t="s">
        <v>225</v>
      </c>
      <c r="C20" s="209">
        <v>0</v>
      </c>
      <c r="D20" s="208">
        <v>0</v>
      </c>
      <c r="E20" s="208">
        <v>0</v>
      </c>
      <c r="F20" s="208">
        <v>0</v>
      </c>
      <c r="G20" s="208">
        <v>0</v>
      </c>
      <c r="H20" s="208">
        <v>0</v>
      </c>
      <c r="I20" s="327">
        <f t="shared" si="0"/>
        <v>0</v>
      </c>
      <c r="J20" s="328">
        <f t="shared" si="1"/>
        <v>0</v>
      </c>
      <c r="K20" s="328">
        <f t="shared" si="2"/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463">
        <f t="shared" si="3"/>
        <v>0</v>
      </c>
      <c r="T20" s="209">
        <v>0</v>
      </c>
      <c r="U20" s="208">
        <v>0</v>
      </c>
      <c r="V20" s="327">
        <f t="shared" si="4"/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08">
        <v>0</v>
      </c>
      <c r="AC20" s="208"/>
      <c r="AD20" s="213">
        <v>0</v>
      </c>
    </row>
    <row r="21" spans="1:30" ht="13.5" customHeight="1">
      <c r="A21" s="331" t="s">
        <v>226</v>
      </c>
      <c r="B21" s="487" t="s">
        <v>117</v>
      </c>
      <c r="C21" s="209">
        <v>1</v>
      </c>
      <c r="D21" s="208">
        <v>6</v>
      </c>
      <c r="E21" s="208">
        <v>0</v>
      </c>
      <c r="F21" s="208">
        <v>6</v>
      </c>
      <c r="G21" s="208">
        <v>0</v>
      </c>
      <c r="H21" s="208">
        <v>0</v>
      </c>
      <c r="I21" s="327">
        <f t="shared" si="0"/>
        <v>6</v>
      </c>
      <c r="J21" s="328">
        <f t="shared" si="1"/>
        <v>7</v>
      </c>
      <c r="K21" s="328">
        <f t="shared" si="2"/>
        <v>7</v>
      </c>
      <c r="L21" s="208">
        <v>7</v>
      </c>
      <c r="M21" s="208">
        <v>0</v>
      </c>
      <c r="N21" s="208">
        <v>0</v>
      </c>
      <c r="O21" s="208">
        <v>0</v>
      </c>
      <c r="P21" s="208">
        <v>0</v>
      </c>
      <c r="Q21" s="208">
        <v>7</v>
      </c>
      <c r="R21" s="208">
        <v>0</v>
      </c>
      <c r="S21" s="463">
        <f t="shared" si="3"/>
        <v>0</v>
      </c>
      <c r="T21" s="209">
        <v>7</v>
      </c>
      <c r="U21" s="208">
        <v>0</v>
      </c>
      <c r="V21" s="327">
        <f t="shared" si="4"/>
        <v>7</v>
      </c>
      <c r="W21" s="208">
        <v>0</v>
      </c>
      <c r="X21" s="208">
        <v>1</v>
      </c>
      <c r="Y21" s="208">
        <v>1</v>
      </c>
      <c r="Z21" s="208">
        <v>0</v>
      </c>
      <c r="AA21" s="208">
        <v>1</v>
      </c>
      <c r="AB21" s="208">
        <v>4</v>
      </c>
      <c r="AC21" s="208">
        <v>1</v>
      </c>
      <c r="AD21" s="213">
        <v>0</v>
      </c>
    </row>
    <row r="22" spans="1:30" ht="13.5" customHeight="1">
      <c r="A22" s="331" t="s">
        <v>227</v>
      </c>
      <c r="B22" s="487" t="s">
        <v>119</v>
      </c>
      <c r="C22" s="209">
        <v>4</v>
      </c>
      <c r="D22" s="208">
        <v>40</v>
      </c>
      <c r="E22" s="208">
        <v>0</v>
      </c>
      <c r="F22" s="208">
        <v>40</v>
      </c>
      <c r="G22" s="208">
        <v>3</v>
      </c>
      <c r="H22" s="208">
        <v>0</v>
      </c>
      <c r="I22" s="327">
        <f t="shared" si="0"/>
        <v>40</v>
      </c>
      <c r="J22" s="328">
        <f t="shared" si="1"/>
        <v>44</v>
      </c>
      <c r="K22" s="328">
        <f t="shared" si="2"/>
        <v>40</v>
      </c>
      <c r="L22" s="208">
        <v>28</v>
      </c>
      <c r="M22" s="208">
        <v>12</v>
      </c>
      <c r="N22" s="208">
        <v>11</v>
      </c>
      <c r="O22" s="208">
        <v>3</v>
      </c>
      <c r="P22" s="208">
        <v>0</v>
      </c>
      <c r="Q22" s="208">
        <v>37</v>
      </c>
      <c r="R22" s="208">
        <v>8</v>
      </c>
      <c r="S22" s="463">
        <f t="shared" si="3"/>
        <v>4</v>
      </c>
      <c r="T22" s="209">
        <v>51</v>
      </c>
      <c r="U22" s="208">
        <v>0</v>
      </c>
      <c r="V22" s="327">
        <f t="shared" si="4"/>
        <v>50</v>
      </c>
      <c r="W22" s="208">
        <v>0</v>
      </c>
      <c r="X22" s="208">
        <v>36</v>
      </c>
      <c r="Y22" s="208">
        <v>20</v>
      </c>
      <c r="Z22" s="208">
        <v>0</v>
      </c>
      <c r="AA22" s="208">
        <v>3</v>
      </c>
      <c r="AB22" s="208">
        <v>11</v>
      </c>
      <c r="AC22" s="208">
        <v>0</v>
      </c>
      <c r="AD22" s="213">
        <v>14</v>
      </c>
    </row>
    <row r="23" spans="1:30" ht="14.25">
      <c r="A23" s="110" t="s">
        <v>228</v>
      </c>
      <c r="B23" s="111" t="s">
        <v>229</v>
      </c>
      <c r="C23" s="209">
        <v>3</v>
      </c>
      <c r="D23" s="208">
        <v>35</v>
      </c>
      <c r="E23" s="208">
        <v>0</v>
      </c>
      <c r="F23" s="208">
        <v>35</v>
      </c>
      <c r="G23" s="208">
        <v>3</v>
      </c>
      <c r="H23" s="208">
        <v>0</v>
      </c>
      <c r="I23" s="327">
        <f t="shared" si="0"/>
        <v>35</v>
      </c>
      <c r="J23" s="328">
        <f t="shared" si="1"/>
        <v>38</v>
      </c>
      <c r="K23" s="328">
        <f t="shared" si="2"/>
        <v>34</v>
      </c>
      <c r="L23" s="208">
        <v>26</v>
      </c>
      <c r="M23" s="208">
        <v>8</v>
      </c>
      <c r="N23" s="208">
        <v>7</v>
      </c>
      <c r="O23" s="208">
        <v>3</v>
      </c>
      <c r="P23" s="208">
        <v>0</v>
      </c>
      <c r="Q23" s="208">
        <v>31</v>
      </c>
      <c r="R23" s="208">
        <v>8</v>
      </c>
      <c r="S23" s="463">
        <f t="shared" si="3"/>
        <v>4</v>
      </c>
      <c r="T23" s="209">
        <v>45</v>
      </c>
      <c r="U23" s="208">
        <v>0</v>
      </c>
      <c r="V23" s="327">
        <f t="shared" si="4"/>
        <v>44</v>
      </c>
      <c r="W23" s="208">
        <v>0</v>
      </c>
      <c r="X23" s="208">
        <v>31</v>
      </c>
      <c r="Y23" s="208">
        <v>16</v>
      </c>
      <c r="Z23" s="208">
        <v>0</v>
      </c>
      <c r="AA23" s="208">
        <v>2</v>
      </c>
      <c r="AB23" s="208">
        <v>11</v>
      </c>
      <c r="AC23" s="208">
        <v>0</v>
      </c>
      <c r="AD23" s="213">
        <v>10</v>
      </c>
    </row>
    <row r="24" spans="1:30" ht="14.25">
      <c r="A24" s="110" t="s">
        <v>230</v>
      </c>
      <c r="B24" s="111" t="s">
        <v>231</v>
      </c>
      <c r="C24" s="209">
        <v>1</v>
      </c>
      <c r="D24" s="208">
        <v>1</v>
      </c>
      <c r="E24" s="208">
        <v>0</v>
      </c>
      <c r="F24" s="208">
        <v>1</v>
      </c>
      <c r="G24" s="208">
        <v>0</v>
      </c>
      <c r="H24" s="208">
        <v>0</v>
      </c>
      <c r="I24" s="327">
        <f t="shared" si="0"/>
        <v>1</v>
      </c>
      <c r="J24" s="328">
        <f>I24+C24</f>
        <v>2</v>
      </c>
      <c r="K24" s="328">
        <f t="shared" si="2"/>
        <v>2</v>
      </c>
      <c r="L24" s="208">
        <v>0</v>
      </c>
      <c r="M24" s="208">
        <v>2</v>
      </c>
      <c r="N24" s="208">
        <v>2</v>
      </c>
      <c r="O24" s="208">
        <v>0</v>
      </c>
      <c r="P24" s="208">
        <v>0</v>
      </c>
      <c r="Q24" s="208">
        <v>2</v>
      </c>
      <c r="R24" s="208">
        <v>0</v>
      </c>
      <c r="S24" s="463">
        <f t="shared" si="3"/>
        <v>0</v>
      </c>
      <c r="T24" s="209">
        <v>2</v>
      </c>
      <c r="U24" s="208">
        <v>0</v>
      </c>
      <c r="V24" s="327">
        <f t="shared" si="4"/>
        <v>2</v>
      </c>
      <c r="W24" s="208">
        <v>0</v>
      </c>
      <c r="X24" s="208">
        <v>2</v>
      </c>
      <c r="Y24" s="208">
        <v>2</v>
      </c>
      <c r="Z24" s="208">
        <v>0</v>
      </c>
      <c r="AA24" s="208">
        <v>0</v>
      </c>
      <c r="AB24" s="208">
        <v>0</v>
      </c>
      <c r="AC24" s="208">
        <v>0</v>
      </c>
      <c r="AD24" s="213">
        <v>2</v>
      </c>
    </row>
    <row r="25" spans="1:30" ht="14.25">
      <c r="A25" s="110" t="s">
        <v>232</v>
      </c>
      <c r="B25" s="111" t="s">
        <v>233</v>
      </c>
      <c r="C25" s="209">
        <v>0</v>
      </c>
      <c r="D25" s="208">
        <v>2</v>
      </c>
      <c r="E25" s="208">
        <v>0</v>
      </c>
      <c r="F25" s="208">
        <v>2</v>
      </c>
      <c r="G25" s="208">
        <v>0</v>
      </c>
      <c r="H25" s="208">
        <v>0</v>
      </c>
      <c r="I25" s="327">
        <f t="shared" si="0"/>
        <v>2</v>
      </c>
      <c r="J25" s="328">
        <f t="shared" si="1"/>
        <v>2</v>
      </c>
      <c r="K25" s="328">
        <f t="shared" si="2"/>
        <v>2</v>
      </c>
      <c r="L25" s="208">
        <v>0</v>
      </c>
      <c r="M25" s="208">
        <v>2</v>
      </c>
      <c r="N25" s="208">
        <v>2</v>
      </c>
      <c r="O25" s="208">
        <v>0</v>
      </c>
      <c r="P25" s="208">
        <v>0</v>
      </c>
      <c r="Q25" s="208">
        <v>2</v>
      </c>
      <c r="R25" s="208">
        <v>0</v>
      </c>
      <c r="S25" s="463">
        <f t="shared" si="3"/>
        <v>0</v>
      </c>
      <c r="T25" s="209">
        <v>2</v>
      </c>
      <c r="U25" s="208">
        <v>0</v>
      </c>
      <c r="V25" s="327">
        <f t="shared" si="4"/>
        <v>2</v>
      </c>
      <c r="W25" s="208">
        <v>0</v>
      </c>
      <c r="X25" s="208">
        <v>1</v>
      </c>
      <c r="Y25" s="208"/>
      <c r="Z25" s="208">
        <v>0</v>
      </c>
      <c r="AA25" s="208">
        <v>1</v>
      </c>
      <c r="AB25" s="208">
        <v>0</v>
      </c>
      <c r="AC25" s="208">
        <v>0</v>
      </c>
      <c r="AD25" s="213">
        <v>2</v>
      </c>
    </row>
    <row r="26" spans="1:30" ht="14.25">
      <c r="A26" s="110" t="s">
        <v>234</v>
      </c>
      <c r="B26" s="111" t="s">
        <v>235</v>
      </c>
      <c r="C26" s="209">
        <v>0</v>
      </c>
      <c r="D26" s="208">
        <v>1</v>
      </c>
      <c r="E26" s="208">
        <v>0</v>
      </c>
      <c r="F26" s="208">
        <v>1</v>
      </c>
      <c r="G26" s="208">
        <v>0</v>
      </c>
      <c r="H26" s="208">
        <v>0</v>
      </c>
      <c r="I26" s="327">
        <f t="shared" si="0"/>
        <v>1</v>
      </c>
      <c r="J26" s="328">
        <f t="shared" si="1"/>
        <v>1</v>
      </c>
      <c r="K26" s="328">
        <f t="shared" si="2"/>
        <v>1</v>
      </c>
      <c r="L26" s="208">
        <v>1</v>
      </c>
      <c r="M26" s="208">
        <v>0</v>
      </c>
      <c r="N26" s="208">
        <v>0</v>
      </c>
      <c r="O26" s="208">
        <v>0</v>
      </c>
      <c r="P26" s="208">
        <v>0</v>
      </c>
      <c r="Q26" s="208">
        <v>1</v>
      </c>
      <c r="R26" s="208">
        <v>0</v>
      </c>
      <c r="S26" s="463">
        <f t="shared" si="3"/>
        <v>0</v>
      </c>
      <c r="T26" s="209">
        <v>1</v>
      </c>
      <c r="U26" s="208">
        <v>0</v>
      </c>
      <c r="V26" s="327">
        <f t="shared" si="4"/>
        <v>1</v>
      </c>
      <c r="W26" s="208">
        <v>0</v>
      </c>
      <c r="X26" s="208">
        <v>1</v>
      </c>
      <c r="Y26" s="208">
        <v>1</v>
      </c>
      <c r="Z26" s="208">
        <v>0</v>
      </c>
      <c r="AA26" s="208">
        <v>0</v>
      </c>
      <c r="AB26" s="208">
        <v>0</v>
      </c>
      <c r="AC26" s="208">
        <v>0</v>
      </c>
      <c r="AD26" s="213">
        <v>0</v>
      </c>
    </row>
    <row r="27" spans="1:30" ht="14.25">
      <c r="A27" s="110" t="s">
        <v>236</v>
      </c>
      <c r="B27" s="111" t="s">
        <v>237</v>
      </c>
      <c r="C27" s="209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327">
        <f t="shared" si="0"/>
        <v>0</v>
      </c>
      <c r="J27" s="328">
        <f t="shared" si="1"/>
        <v>0</v>
      </c>
      <c r="K27" s="328">
        <f t="shared" si="2"/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463">
        <f t="shared" si="3"/>
        <v>0</v>
      </c>
      <c r="T27" s="209">
        <v>0</v>
      </c>
      <c r="U27" s="208">
        <v>0</v>
      </c>
      <c r="V27" s="327">
        <f t="shared" si="4"/>
        <v>0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  <c r="AB27" s="208">
        <v>0</v>
      </c>
      <c r="AC27" s="208">
        <v>0</v>
      </c>
      <c r="AD27" s="213">
        <v>0</v>
      </c>
    </row>
    <row r="28" spans="1:30" ht="14.25">
      <c r="A28" s="110" t="s">
        <v>238</v>
      </c>
      <c r="B28" s="111" t="s">
        <v>239</v>
      </c>
      <c r="C28" s="209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327">
        <f t="shared" si="0"/>
        <v>0</v>
      </c>
      <c r="J28" s="328">
        <f t="shared" si="1"/>
        <v>0</v>
      </c>
      <c r="K28" s="328">
        <f t="shared" si="2"/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463">
        <f t="shared" si="3"/>
        <v>0</v>
      </c>
      <c r="T28" s="209">
        <v>0</v>
      </c>
      <c r="U28" s="208">
        <v>0</v>
      </c>
      <c r="V28" s="327">
        <f t="shared" si="4"/>
        <v>0</v>
      </c>
      <c r="W28" s="208">
        <v>0</v>
      </c>
      <c r="X28" s="208">
        <v>0</v>
      </c>
      <c r="Y28" s="208">
        <v>0</v>
      </c>
      <c r="Z28" s="208">
        <v>0</v>
      </c>
      <c r="AA28" s="208">
        <v>0</v>
      </c>
      <c r="AB28" s="208">
        <v>0</v>
      </c>
      <c r="AC28" s="208">
        <v>0</v>
      </c>
      <c r="AD28" s="213">
        <v>0</v>
      </c>
    </row>
    <row r="29" spans="1:30" ht="14.25">
      <c r="A29" s="110" t="s">
        <v>240</v>
      </c>
      <c r="B29" s="111" t="s">
        <v>241</v>
      </c>
      <c r="C29" s="209">
        <v>0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327">
        <f t="shared" si="0"/>
        <v>0</v>
      </c>
      <c r="J29" s="328">
        <f t="shared" si="1"/>
        <v>0</v>
      </c>
      <c r="K29" s="328">
        <f t="shared" si="2"/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463">
        <f t="shared" si="3"/>
        <v>0</v>
      </c>
      <c r="T29" s="209">
        <v>0</v>
      </c>
      <c r="U29" s="208">
        <v>0</v>
      </c>
      <c r="V29" s="327">
        <f t="shared" si="4"/>
        <v>0</v>
      </c>
      <c r="W29" s="208">
        <v>0</v>
      </c>
      <c r="X29" s="208"/>
      <c r="Y29" s="208">
        <v>0</v>
      </c>
      <c r="Z29" s="208">
        <v>0</v>
      </c>
      <c r="AA29" s="208">
        <v>0</v>
      </c>
      <c r="AB29" s="208">
        <v>0</v>
      </c>
      <c r="AC29" s="208">
        <v>0</v>
      </c>
      <c r="AD29" s="213">
        <v>0</v>
      </c>
    </row>
    <row r="30" spans="1:30" ht="13.5" customHeight="1">
      <c r="A30" s="332" t="s">
        <v>242</v>
      </c>
      <c r="B30" s="487" t="s">
        <v>125</v>
      </c>
      <c r="C30" s="209">
        <v>0</v>
      </c>
      <c r="D30" s="208">
        <v>6</v>
      </c>
      <c r="E30" s="208">
        <v>0</v>
      </c>
      <c r="F30" s="208">
        <v>6</v>
      </c>
      <c r="G30" s="208">
        <v>0</v>
      </c>
      <c r="H30" s="208">
        <v>0</v>
      </c>
      <c r="I30" s="327">
        <f t="shared" si="0"/>
        <v>6</v>
      </c>
      <c r="J30" s="328">
        <f t="shared" si="1"/>
        <v>6</v>
      </c>
      <c r="K30" s="328">
        <f t="shared" si="2"/>
        <v>6</v>
      </c>
      <c r="L30" s="208">
        <v>4</v>
      </c>
      <c r="M30" s="208">
        <v>2</v>
      </c>
      <c r="N30" s="208">
        <v>2</v>
      </c>
      <c r="O30" s="208">
        <v>0</v>
      </c>
      <c r="P30" s="208">
        <v>0</v>
      </c>
      <c r="Q30" s="208">
        <v>5</v>
      </c>
      <c r="R30" s="208">
        <v>0</v>
      </c>
      <c r="S30" s="463">
        <f t="shared" si="3"/>
        <v>0</v>
      </c>
      <c r="T30" s="209">
        <v>6</v>
      </c>
      <c r="U30" s="208">
        <v>0</v>
      </c>
      <c r="V30" s="327">
        <f t="shared" si="4"/>
        <v>6</v>
      </c>
      <c r="W30" s="208">
        <v>0</v>
      </c>
      <c r="X30" s="208">
        <v>2</v>
      </c>
      <c r="Y30" s="208">
        <v>1</v>
      </c>
      <c r="Z30" s="208">
        <v>0</v>
      </c>
      <c r="AA30" s="208">
        <v>0</v>
      </c>
      <c r="AB30" s="208">
        <v>4</v>
      </c>
      <c r="AC30" s="208">
        <v>0</v>
      </c>
      <c r="AD30" s="213">
        <v>2</v>
      </c>
    </row>
    <row r="31" spans="1:30" ht="14.25">
      <c r="A31" s="113" t="s">
        <v>243</v>
      </c>
      <c r="B31" s="111" t="s">
        <v>244</v>
      </c>
      <c r="C31" s="209">
        <v>0</v>
      </c>
      <c r="D31" s="208">
        <v>6</v>
      </c>
      <c r="E31" s="208">
        <v>0</v>
      </c>
      <c r="F31" s="208">
        <v>6</v>
      </c>
      <c r="G31" s="208">
        <v>0</v>
      </c>
      <c r="H31" s="208">
        <v>0</v>
      </c>
      <c r="I31" s="327">
        <f t="shared" si="0"/>
        <v>6</v>
      </c>
      <c r="J31" s="328">
        <f t="shared" si="1"/>
        <v>6</v>
      </c>
      <c r="K31" s="328">
        <f t="shared" si="2"/>
        <v>6</v>
      </c>
      <c r="L31" s="208">
        <v>4</v>
      </c>
      <c r="M31" s="208">
        <v>2</v>
      </c>
      <c r="N31" s="208">
        <v>2</v>
      </c>
      <c r="O31" s="208">
        <v>0</v>
      </c>
      <c r="P31" s="208">
        <v>0</v>
      </c>
      <c r="Q31" s="208">
        <v>5</v>
      </c>
      <c r="R31" s="208">
        <v>0</v>
      </c>
      <c r="S31" s="463">
        <f t="shared" si="3"/>
        <v>0</v>
      </c>
      <c r="T31" s="209">
        <v>6</v>
      </c>
      <c r="U31" s="208">
        <v>0</v>
      </c>
      <c r="V31" s="327">
        <f t="shared" si="4"/>
        <v>6</v>
      </c>
      <c r="W31" s="208">
        <v>0</v>
      </c>
      <c r="X31" s="208">
        <v>2</v>
      </c>
      <c r="Y31" s="208">
        <v>1</v>
      </c>
      <c r="Z31" s="208">
        <v>0</v>
      </c>
      <c r="AA31" s="208">
        <v>0</v>
      </c>
      <c r="AB31" s="208">
        <v>4</v>
      </c>
      <c r="AC31" s="208">
        <v>0</v>
      </c>
      <c r="AD31" s="213">
        <v>2</v>
      </c>
    </row>
    <row r="32" spans="1:30" ht="14.25">
      <c r="A32" s="110" t="s">
        <v>514</v>
      </c>
      <c r="B32" s="111" t="s">
        <v>245</v>
      </c>
      <c r="C32" s="209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327">
        <f t="shared" si="0"/>
        <v>0</v>
      </c>
      <c r="J32" s="328">
        <f t="shared" si="1"/>
        <v>0</v>
      </c>
      <c r="K32" s="328">
        <f t="shared" si="2"/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463">
        <f t="shared" si="3"/>
        <v>0</v>
      </c>
      <c r="T32" s="209">
        <v>0</v>
      </c>
      <c r="U32" s="208">
        <v>0</v>
      </c>
      <c r="V32" s="327">
        <f t="shared" si="4"/>
        <v>0</v>
      </c>
      <c r="W32" s="208">
        <v>0</v>
      </c>
      <c r="X32" s="208">
        <v>0</v>
      </c>
      <c r="Y32" s="208">
        <v>0</v>
      </c>
      <c r="Z32" s="208">
        <v>0</v>
      </c>
      <c r="AA32" s="208">
        <v>0</v>
      </c>
      <c r="AB32" s="208">
        <v>0</v>
      </c>
      <c r="AC32" s="208">
        <v>0</v>
      </c>
      <c r="AD32" s="213">
        <v>0</v>
      </c>
    </row>
    <row r="33" spans="1:30" ht="13.5" customHeight="1">
      <c r="A33" s="330" t="s">
        <v>246</v>
      </c>
      <c r="B33" s="487" t="s">
        <v>247</v>
      </c>
      <c r="C33" s="209">
        <v>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327">
        <f t="shared" si="0"/>
        <v>0</v>
      </c>
      <c r="J33" s="328">
        <f t="shared" si="1"/>
        <v>0</v>
      </c>
      <c r="K33" s="328">
        <f t="shared" si="2"/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/>
      <c r="R33" s="208">
        <v>0</v>
      </c>
      <c r="S33" s="463">
        <f t="shared" si="3"/>
        <v>0</v>
      </c>
      <c r="T33" s="209">
        <v>0</v>
      </c>
      <c r="U33" s="208">
        <v>0</v>
      </c>
      <c r="V33" s="327">
        <f t="shared" si="4"/>
        <v>0</v>
      </c>
      <c r="W33" s="208">
        <v>0</v>
      </c>
      <c r="X33" s="208">
        <v>0</v>
      </c>
      <c r="Y33" s="208">
        <v>0</v>
      </c>
      <c r="Z33" s="208">
        <v>0</v>
      </c>
      <c r="AA33" s="208">
        <v>0</v>
      </c>
      <c r="AB33" s="208">
        <v>0</v>
      </c>
      <c r="AC33" s="208">
        <v>0</v>
      </c>
      <c r="AD33" s="213">
        <v>0</v>
      </c>
    </row>
    <row r="34" spans="1:30" ht="13.5" customHeight="1">
      <c r="A34" s="331" t="s">
        <v>248</v>
      </c>
      <c r="B34" s="487" t="s">
        <v>127</v>
      </c>
      <c r="C34" s="209">
        <v>0</v>
      </c>
      <c r="D34" s="208">
        <v>2</v>
      </c>
      <c r="E34" s="208">
        <v>0</v>
      </c>
      <c r="F34" s="208">
        <v>2</v>
      </c>
      <c r="G34" s="208">
        <v>0</v>
      </c>
      <c r="H34" s="208">
        <v>0</v>
      </c>
      <c r="I34" s="327">
        <f t="shared" si="0"/>
        <v>2</v>
      </c>
      <c r="J34" s="328">
        <f t="shared" si="1"/>
        <v>2</v>
      </c>
      <c r="K34" s="328">
        <f t="shared" si="2"/>
        <v>2</v>
      </c>
      <c r="L34" s="208">
        <v>1</v>
      </c>
      <c r="M34" s="208">
        <v>1</v>
      </c>
      <c r="N34" s="208">
        <v>1</v>
      </c>
      <c r="O34" s="208">
        <v>0</v>
      </c>
      <c r="P34" s="208">
        <v>0</v>
      </c>
      <c r="Q34" s="208">
        <v>2</v>
      </c>
      <c r="R34" s="208">
        <v>0</v>
      </c>
      <c r="S34" s="463">
        <f t="shared" si="3"/>
        <v>0</v>
      </c>
      <c r="T34" s="209">
        <v>2</v>
      </c>
      <c r="U34" s="208">
        <v>0</v>
      </c>
      <c r="V34" s="327">
        <f t="shared" si="4"/>
        <v>2</v>
      </c>
      <c r="W34" s="208">
        <v>0</v>
      </c>
      <c r="X34" s="208">
        <v>1</v>
      </c>
      <c r="Y34" s="208">
        <v>1</v>
      </c>
      <c r="Z34" s="208">
        <v>0</v>
      </c>
      <c r="AA34" s="208">
        <v>0</v>
      </c>
      <c r="AB34" s="208">
        <v>1</v>
      </c>
      <c r="AC34" s="208">
        <v>0</v>
      </c>
      <c r="AD34" s="213">
        <v>1</v>
      </c>
    </row>
    <row r="35" spans="1:30" ht="14.25">
      <c r="A35" s="110" t="s">
        <v>249</v>
      </c>
      <c r="B35" s="111" t="s">
        <v>129</v>
      </c>
      <c r="C35" s="209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327">
        <f t="shared" si="0"/>
        <v>0</v>
      </c>
      <c r="J35" s="328">
        <f t="shared" si="1"/>
        <v>0</v>
      </c>
      <c r="K35" s="328">
        <f t="shared" si="2"/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463">
        <f t="shared" si="3"/>
        <v>0</v>
      </c>
      <c r="T35" s="209">
        <v>0</v>
      </c>
      <c r="U35" s="208">
        <v>0</v>
      </c>
      <c r="V35" s="327">
        <f t="shared" si="4"/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  <c r="AB35" s="208">
        <v>0</v>
      </c>
      <c r="AC35" s="208">
        <v>0</v>
      </c>
      <c r="AD35" s="213">
        <v>0</v>
      </c>
    </row>
    <row r="36" spans="1:30" ht="14.25">
      <c r="A36" s="110" t="s">
        <v>250</v>
      </c>
      <c r="B36" s="111" t="s">
        <v>131</v>
      </c>
      <c r="C36" s="209">
        <v>0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327">
        <f t="shared" si="0"/>
        <v>0</v>
      </c>
      <c r="J36" s="328">
        <f t="shared" si="1"/>
        <v>0</v>
      </c>
      <c r="K36" s="328">
        <f t="shared" si="2"/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463">
        <f t="shared" si="3"/>
        <v>0</v>
      </c>
      <c r="T36" s="209">
        <v>0</v>
      </c>
      <c r="U36" s="208">
        <v>0</v>
      </c>
      <c r="V36" s="327">
        <f t="shared" si="4"/>
        <v>0</v>
      </c>
      <c r="W36" s="208">
        <v>0</v>
      </c>
      <c r="X36" s="208">
        <v>0</v>
      </c>
      <c r="Y36" s="208">
        <v>0</v>
      </c>
      <c r="Z36" s="208">
        <v>0</v>
      </c>
      <c r="AA36" s="208">
        <v>0</v>
      </c>
      <c r="AB36" s="208">
        <v>0</v>
      </c>
      <c r="AC36" s="208">
        <v>0</v>
      </c>
      <c r="AD36" s="213">
        <v>0</v>
      </c>
    </row>
    <row r="37" spans="1:30" ht="13.5" customHeight="1">
      <c r="A37" s="330" t="s">
        <v>251</v>
      </c>
      <c r="B37" s="487" t="s">
        <v>137</v>
      </c>
      <c r="C37" s="209">
        <v>0</v>
      </c>
      <c r="D37" s="208">
        <v>6</v>
      </c>
      <c r="E37" s="208">
        <v>0</v>
      </c>
      <c r="F37" s="208">
        <v>6</v>
      </c>
      <c r="G37" s="208">
        <v>0</v>
      </c>
      <c r="H37" s="208">
        <v>0</v>
      </c>
      <c r="I37" s="327">
        <f t="shared" si="0"/>
        <v>6</v>
      </c>
      <c r="J37" s="328">
        <f t="shared" si="1"/>
        <v>6</v>
      </c>
      <c r="K37" s="328">
        <f t="shared" si="2"/>
        <v>6</v>
      </c>
      <c r="L37" s="208">
        <v>1</v>
      </c>
      <c r="M37" s="208">
        <v>5</v>
      </c>
      <c r="N37" s="208">
        <v>5</v>
      </c>
      <c r="O37" s="208">
        <v>0</v>
      </c>
      <c r="P37" s="208">
        <v>0</v>
      </c>
      <c r="Q37" s="208">
        <v>4</v>
      </c>
      <c r="R37" s="208">
        <v>1</v>
      </c>
      <c r="S37" s="463">
        <f t="shared" si="3"/>
        <v>0</v>
      </c>
      <c r="T37" s="209">
        <v>6</v>
      </c>
      <c r="U37" s="208">
        <v>0</v>
      </c>
      <c r="V37" s="327">
        <f t="shared" si="4"/>
        <v>6</v>
      </c>
      <c r="W37" s="208">
        <v>0</v>
      </c>
      <c r="X37" s="208">
        <v>2</v>
      </c>
      <c r="Y37" s="208">
        <v>2</v>
      </c>
      <c r="Z37" s="208">
        <v>0</v>
      </c>
      <c r="AA37" s="208">
        <v>0</v>
      </c>
      <c r="AB37" s="208">
        <v>4</v>
      </c>
      <c r="AC37" s="208">
        <v>0</v>
      </c>
      <c r="AD37" s="213">
        <v>5</v>
      </c>
    </row>
    <row r="38" spans="1:30" ht="13.5" customHeight="1">
      <c r="A38" s="331" t="s">
        <v>252</v>
      </c>
      <c r="B38" s="487" t="s">
        <v>141</v>
      </c>
      <c r="C38" s="209">
        <v>0</v>
      </c>
      <c r="D38" s="208">
        <v>0</v>
      </c>
      <c r="E38" s="208">
        <v>0</v>
      </c>
      <c r="F38" s="208">
        <v>0</v>
      </c>
      <c r="G38" s="208">
        <v>0</v>
      </c>
      <c r="H38" s="208">
        <v>0</v>
      </c>
      <c r="I38" s="327">
        <f t="shared" si="0"/>
        <v>0</v>
      </c>
      <c r="J38" s="328">
        <f t="shared" si="1"/>
        <v>0</v>
      </c>
      <c r="K38" s="328">
        <f t="shared" si="2"/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463">
        <f t="shared" si="3"/>
        <v>0</v>
      </c>
      <c r="T38" s="209">
        <v>0</v>
      </c>
      <c r="U38" s="208">
        <v>0</v>
      </c>
      <c r="V38" s="327">
        <f t="shared" si="4"/>
        <v>0</v>
      </c>
      <c r="W38" s="208">
        <v>0</v>
      </c>
      <c r="X38" s="208">
        <v>0</v>
      </c>
      <c r="Y38" s="208">
        <v>0</v>
      </c>
      <c r="Z38" s="208">
        <v>0</v>
      </c>
      <c r="AA38" s="208">
        <v>0</v>
      </c>
      <c r="AB38" s="208">
        <v>0</v>
      </c>
      <c r="AC38" s="208">
        <v>0</v>
      </c>
      <c r="AD38" s="213">
        <v>0</v>
      </c>
    </row>
    <row r="39" spans="1:30" ht="14.25">
      <c r="A39" s="110" t="s">
        <v>253</v>
      </c>
      <c r="B39" s="111" t="s">
        <v>254</v>
      </c>
      <c r="C39" s="209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327">
        <f t="shared" si="0"/>
        <v>0</v>
      </c>
      <c r="J39" s="328">
        <f t="shared" si="1"/>
        <v>0</v>
      </c>
      <c r="K39" s="328">
        <f t="shared" si="2"/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08">
        <v>0</v>
      </c>
      <c r="R39" s="208">
        <v>0</v>
      </c>
      <c r="S39" s="463">
        <f t="shared" si="3"/>
        <v>0</v>
      </c>
      <c r="T39" s="209">
        <v>0</v>
      </c>
      <c r="U39" s="208">
        <v>0</v>
      </c>
      <c r="V39" s="327">
        <f t="shared" si="4"/>
        <v>0</v>
      </c>
      <c r="W39" s="208">
        <v>0</v>
      </c>
      <c r="X39" s="208">
        <v>0</v>
      </c>
      <c r="Y39" s="208">
        <v>0</v>
      </c>
      <c r="Z39" s="208">
        <v>0</v>
      </c>
      <c r="AA39" s="208">
        <v>0</v>
      </c>
      <c r="AB39" s="208">
        <v>0</v>
      </c>
      <c r="AC39" s="208">
        <v>0</v>
      </c>
      <c r="AD39" s="213">
        <v>0</v>
      </c>
    </row>
    <row r="40" spans="1:30" ht="13.5" customHeight="1">
      <c r="A40" s="332" t="s">
        <v>255</v>
      </c>
      <c r="B40" s="487" t="s">
        <v>256</v>
      </c>
      <c r="C40" s="209">
        <v>5</v>
      </c>
      <c r="D40" s="208">
        <v>51</v>
      </c>
      <c r="E40" s="208">
        <v>1</v>
      </c>
      <c r="F40" s="208">
        <v>50</v>
      </c>
      <c r="G40" s="208">
        <v>21</v>
      </c>
      <c r="H40" s="208">
        <v>0</v>
      </c>
      <c r="I40" s="327">
        <f t="shared" si="0"/>
        <v>51</v>
      </c>
      <c r="J40" s="328">
        <f t="shared" si="1"/>
        <v>56</v>
      </c>
      <c r="K40" s="328">
        <f t="shared" si="2"/>
        <v>50</v>
      </c>
      <c r="L40" s="208">
        <v>22</v>
      </c>
      <c r="M40" s="208">
        <v>28</v>
      </c>
      <c r="N40" s="208">
        <v>27</v>
      </c>
      <c r="O40" s="208">
        <v>14</v>
      </c>
      <c r="P40" s="208">
        <v>10</v>
      </c>
      <c r="Q40" s="208">
        <v>48</v>
      </c>
      <c r="R40" s="208">
        <v>3</v>
      </c>
      <c r="S40" s="463">
        <f t="shared" si="3"/>
        <v>6</v>
      </c>
      <c r="T40" s="209">
        <v>53</v>
      </c>
      <c r="U40" s="208">
        <v>1</v>
      </c>
      <c r="V40" s="327">
        <f t="shared" si="4"/>
        <v>51</v>
      </c>
      <c r="W40" s="208">
        <v>3</v>
      </c>
      <c r="X40" s="208">
        <v>27</v>
      </c>
      <c r="Y40" s="208">
        <v>21</v>
      </c>
      <c r="Z40" s="208">
        <v>0</v>
      </c>
      <c r="AA40" s="208">
        <v>2</v>
      </c>
      <c r="AB40" s="208">
        <v>21</v>
      </c>
      <c r="AC40" s="208">
        <v>1</v>
      </c>
      <c r="AD40" s="213">
        <v>27</v>
      </c>
    </row>
    <row r="41" spans="1:30" ht="14.25">
      <c r="A41" s="110" t="s">
        <v>257</v>
      </c>
      <c r="B41" s="111" t="s">
        <v>258</v>
      </c>
      <c r="C41" s="209">
        <v>0</v>
      </c>
      <c r="D41" s="208">
        <v>2</v>
      </c>
      <c r="E41" s="208">
        <v>0</v>
      </c>
      <c r="F41" s="208">
        <v>2</v>
      </c>
      <c r="G41" s="208">
        <v>0</v>
      </c>
      <c r="H41" s="208">
        <v>0</v>
      </c>
      <c r="I41" s="327">
        <f t="shared" si="0"/>
        <v>2</v>
      </c>
      <c r="J41" s="328">
        <f t="shared" si="1"/>
        <v>2</v>
      </c>
      <c r="K41" s="328">
        <f t="shared" si="2"/>
        <v>2</v>
      </c>
      <c r="L41" s="208">
        <v>0</v>
      </c>
      <c r="M41" s="208">
        <v>2</v>
      </c>
      <c r="N41" s="208">
        <v>2</v>
      </c>
      <c r="O41" s="208">
        <v>0</v>
      </c>
      <c r="P41" s="208">
        <v>0</v>
      </c>
      <c r="Q41" s="208">
        <v>2</v>
      </c>
      <c r="R41" s="208">
        <v>0</v>
      </c>
      <c r="S41" s="463">
        <f t="shared" si="3"/>
        <v>0</v>
      </c>
      <c r="T41" s="209">
        <v>2</v>
      </c>
      <c r="U41" s="208">
        <v>0</v>
      </c>
      <c r="V41" s="327">
        <f t="shared" si="4"/>
        <v>2</v>
      </c>
      <c r="W41" s="208">
        <v>0</v>
      </c>
      <c r="X41" s="208">
        <v>2</v>
      </c>
      <c r="Y41" s="208">
        <v>1</v>
      </c>
      <c r="Z41" s="208">
        <v>0</v>
      </c>
      <c r="AA41" s="208">
        <v>0</v>
      </c>
      <c r="AB41" s="208">
        <v>0</v>
      </c>
      <c r="AC41" s="208"/>
      <c r="AD41" s="213">
        <v>2</v>
      </c>
    </row>
    <row r="42" spans="1:30" ht="14.25">
      <c r="A42" s="110" t="s">
        <v>259</v>
      </c>
      <c r="B42" s="111" t="s">
        <v>260</v>
      </c>
      <c r="C42" s="209">
        <v>0</v>
      </c>
      <c r="D42" s="208">
        <v>4</v>
      </c>
      <c r="E42" s="208">
        <v>1</v>
      </c>
      <c r="F42" s="208">
        <v>3</v>
      </c>
      <c r="G42" s="208">
        <v>0</v>
      </c>
      <c r="H42" s="208">
        <v>0</v>
      </c>
      <c r="I42" s="327">
        <f t="shared" si="0"/>
        <v>4</v>
      </c>
      <c r="J42" s="328">
        <f t="shared" si="1"/>
        <v>4</v>
      </c>
      <c r="K42" s="328">
        <f t="shared" si="2"/>
        <v>2</v>
      </c>
      <c r="L42" s="208">
        <v>1</v>
      </c>
      <c r="M42" s="208">
        <v>1</v>
      </c>
      <c r="N42" s="208">
        <v>1</v>
      </c>
      <c r="O42" s="208">
        <v>0</v>
      </c>
      <c r="P42" s="208">
        <v>0</v>
      </c>
      <c r="Q42" s="208">
        <v>2</v>
      </c>
      <c r="R42" s="208">
        <v>0</v>
      </c>
      <c r="S42" s="463">
        <f t="shared" si="3"/>
        <v>2</v>
      </c>
      <c r="T42" s="209">
        <v>4</v>
      </c>
      <c r="U42" s="208">
        <v>0</v>
      </c>
      <c r="V42" s="327">
        <f t="shared" si="4"/>
        <v>4</v>
      </c>
      <c r="W42" s="208">
        <v>2</v>
      </c>
      <c r="X42" s="208">
        <v>1</v>
      </c>
      <c r="Y42" s="208">
        <v>1</v>
      </c>
      <c r="Z42" s="208">
        <v>0</v>
      </c>
      <c r="AA42" s="208">
        <v>0</v>
      </c>
      <c r="AB42" s="208">
        <v>2</v>
      </c>
      <c r="AC42" s="208">
        <v>1</v>
      </c>
      <c r="AD42" s="213">
        <v>2</v>
      </c>
    </row>
    <row r="43" spans="1:30" ht="28.5">
      <c r="A43" s="112" t="s">
        <v>261</v>
      </c>
      <c r="B43" s="111" t="s">
        <v>262</v>
      </c>
      <c r="C43" s="209">
        <v>2</v>
      </c>
      <c r="D43" s="208">
        <v>7</v>
      </c>
      <c r="E43" s="208">
        <v>0</v>
      </c>
      <c r="F43" s="208">
        <v>7</v>
      </c>
      <c r="G43" s="208">
        <v>0</v>
      </c>
      <c r="H43" s="208">
        <v>0</v>
      </c>
      <c r="I43" s="327">
        <f t="shared" si="0"/>
        <v>7</v>
      </c>
      <c r="J43" s="328">
        <f t="shared" si="1"/>
        <v>9</v>
      </c>
      <c r="K43" s="328">
        <f t="shared" si="2"/>
        <v>7</v>
      </c>
      <c r="L43" s="208">
        <v>4</v>
      </c>
      <c r="M43" s="208">
        <v>3</v>
      </c>
      <c r="N43" s="208">
        <v>3</v>
      </c>
      <c r="O43" s="208"/>
      <c r="P43" s="208">
        <v>0</v>
      </c>
      <c r="Q43" s="208">
        <v>6</v>
      </c>
      <c r="R43" s="208">
        <v>1</v>
      </c>
      <c r="S43" s="463">
        <f t="shared" si="3"/>
        <v>2</v>
      </c>
      <c r="T43" s="209">
        <v>8</v>
      </c>
      <c r="U43" s="208">
        <v>1</v>
      </c>
      <c r="V43" s="327">
        <f t="shared" si="4"/>
        <v>7</v>
      </c>
      <c r="W43" s="208">
        <v>1</v>
      </c>
      <c r="X43" s="208">
        <v>4</v>
      </c>
      <c r="Y43" s="208">
        <v>4</v>
      </c>
      <c r="Z43" s="208">
        <v>0</v>
      </c>
      <c r="AA43" s="208">
        <v>1</v>
      </c>
      <c r="AB43" s="208">
        <v>2</v>
      </c>
      <c r="AC43" s="208">
        <v>0</v>
      </c>
      <c r="AD43" s="213">
        <v>3</v>
      </c>
    </row>
    <row r="44" spans="1:30" ht="13.5" customHeight="1">
      <c r="A44" s="330" t="s">
        <v>263</v>
      </c>
      <c r="B44" s="487" t="s">
        <v>264</v>
      </c>
      <c r="C44" s="209">
        <v>0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327">
        <f t="shared" si="0"/>
        <v>0</v>
      </c>
      <c r="J44" s="328">
        <f t="shared" si="1"/>
        <v>0</v>
      </c>
      <c r="K44" s="328">
        <f t="shared" si="2"/>
        <v>0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  <c r="Q44" s="208">
        <v>0</v>
      </c>
      <c r="R44" s="208">
        <v>0</v>
      </c>
      <c r="S44" s="463">
        <f t="shared" si="3"/>
        <v>0</v>
      </c>
      <c r="T44" s="209">
        <v>0</v>
      </c>
      <c r="U44" s="208">
        <v>0</v>
      </c>
      <c r="V44" s="327">
        <f t="shared" si="4"/>
        <v>0</v>
      </c>
      <c r="W44" s="208">
        <v>0</v>
      </c>
      <c r="X44" s="208">
        <v>0</v>
      </c>
      <c r="Y44" s="208">
        <v>0</v>
      </c>
      <c r="Z44" s="208">
        <v>0</v>
      </c>
      <c r="AA44" s="208">
        <v>0</v>
      </c>
      <c r="AB44" s="208">
        <v>0</v>
      </c>
      <c r="AC44" s="208">
        <v>0</v>
      </c>
      <c r="AD44" s="213">
        <v>0</v>
      </c>
    </row>
    <row r="45" spans="1:30" ht="13.5" customHeight="1">
      <c r="A45" s="333" t="s">
        <v>265</v>
      </c>
      <c r="B45" s="488" t="s">
        <v>266</v>
      </c>
      <c r="C45" s="210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464">
        <f t="shared" si="0"/>
        <v>0</v>
      </c>
      <c r="J45" s="328">
        <f t="shared" si="1"/>
        <v>0</v>
      </c>
      <c r="K45" s="328">
        <f t="shared" si="2"/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463">
        <f t="shared" si="3"/>
        <v>0</v>
      </c>
      <c r="T45" s="210">
        <v>0</v>
      </c>
      <c r="U45" s="211">
        <v>0</v>
      </c>
      <c r="V45" s="327">
        <f>X45+AA45+Z45+AB45+AC45</f>
        <v>0</v>
      </c>
      <c r="W45" s="211">
        <v>0</v>
      </c>
      <c r="X45" s="211">
        <v>0</v>
      </c>
      <c r="Y45" s="211">
        <v>0</v>
      </c>
      <c r="Z45" s="211">
        <v>0</v>
      </c>
      <c r="AA45" s="211">
        <v>0</v>
      </c>
      <c r="AB45" s="211">
        <v>0</v>
      </c>
      <c r="AC45" s="211">
        <v>0</v>
      </c>
      <c r="AD45" s="215">
        <v>0</v>
      </c>
    </row>
    <row r="46" spans="1:30" ht="15" thickBot="1">
      <c r="A46" s="334" t="s">
        <v>267</v>
      </c>
      <c r="B46" s="488" t="s">
        <v>268</v>
      </c>
      <c r="C46" s="210">
        <v>0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464">
        <f t="shared" si="0"/>
        <v>0</v>
      </c>
      <c r="J46" s="328">
        <f t="shared" si="1"/>
        <v>0</v>
      </c>
      <c r="K46" s="328">
        <f t="shared" si="2"/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463">
        <f t="shared" si="3"/>
        <v>0</v>
      </c>
      <c r="T46" s="210">
        <v>0</v>
      </c>
      <c r="U46" s="211">
        <v>0</v>
      </c>
      <c r="V46" s="327">
        <f t="shared" si="4"/>
        <v>0</v>
      </c>
      <c r="W46" s="211">
        <v>0</v>
      </c>
      <c r="X46" s="211">
        <v>0</v>
      </c>
      <c r="Y46" s="211">
        <v>0</v>
      </c>
      <c r="Z46" s="211">
        <v>0</v>
      </c>
      <c r="AA46" s="211">
        <v>0</v>
      </c>
      <c r="AB46" s="211">
        <v>0</v>
      </c>
      <c r="AC46" s="211">
        <v>0</v>
      </c>
      <c r="AD46" s="215">
        <v>0</v>
      </c>
    </row>
    <row r="47" spans="1:30" ht="15" thickBot="1">
      <c r="A47" s="114" t="s">
        <v>269</v>
      </c>
      <c r="B47" s="489" t="s">
        <v>270</v>
      </c>
      <c r="C47" s="326">
        <f>C10+C19+C21+C22+C30+C33+C34+C37+C38+C40+C44+C45+C46</f>
        <v>12</v>
      </c>
      <c r="D47" s="326">
        <f aca="true" t="shared" si="5" ref="D47:AD47">D10+D19+D21+D22+D30+D33+D34+D37+D38+D40+D44+D45+D46</f>
        <v>117</v>
      </c>
      <c r="E47" s="326">
        <f t="shared" si="5"/>
        <v>1</v>
      </c>
      <c r="F47" s="326">
        <f t="shared" si="5"/>
        <v>116</v>
      </c>
      <c r="G47" s="326">
        <f>G10+G19+G21+G22+G30+G33+G34+G37+G38+G40+G44+G45+G46</f>
        <v>24</v>
      </c>
      <c r="H47" s="326">
        <f>H10+H19+H21+H22+H30+H33+H34+H37+H38+H40+H44+H45+H46</f>
        <v>0</v>
      </c>
      <c r="I47" s="326">
        <f>I10+I19+I21+I22+I30+I33+I34+I37+I38+I40+I44+I45+I46</f>
        <v>117</v>
      </c>
      <c r="J47" s="326">
        <f>J10+J19+J21+J22+J30+J33+J34+J37+J38+J40+J44+J45+J46</f>
        <v>129</v>
      </c>
      <c r="K47" s="326">
        <f>K10+K19+K21+K22+K30+K33+K34+K37+K38+K40+K44+K45+K46</f>
        <v>118</v>
      </c>
      <c r="L47" s="326">
        <f t="shared" si="5"/>
        <v>68</v>
      </c>
      <c r="M47" s="326">
        <f t="shared" si="5"/>
        <v>50</v>
      </c>
      <c r="N47" s="326">
        <f t="shared" si="5"/>
        <v>48</v>
      </c>
      <c r="O47" s="326">
        <f t="shared" si="5"/>
        <v>17</v>
      </c>
      <c r="P47" s="326">
        <f t="shared" si="5"/>
        <v>10</v>
      </c>
      <c r="Q47" s="326">
        <f t="shared" si="5"/>
        <v>109</v>
      </c>
      <c r="R47" s="326">
        <f t="shared" si="5"/>
        <v>14</v>
      </c>
      <c r="S47" s="326">
        <f t="shared" si="5"/>
        <v>11</v>
      </c>
      <c r="T47" s="326">
        <f t="shared" si="5"/>
        <v>133</v>
      </c>
      <c r="U47" s="326">
        <f t="shared" si="5"/>
        <v>1</v>
      </c>
      <c r="V47" s="326">
        <f t="shared" si="5"/>
        <v>130</v>
      </c>
      <c r="W47" s="326">
        <f t="shared" si="5"/>
        <v>3</v>
      </c>
      <c r="X47" s="326">
        <f t="shared" si="5"/>
        <v>72</v>
      </c>
      <c r="Y47" s="326">
        <f t="shared" si="5"/>
        <v>49</v>
      </c>
      <c r="Z47" s="326">
        <f t="shared" si="5"/>
        <v>0</v>
      </c>
      <c r="AA47" s="326">
        <f t="shared" si="5"/>
        <v>7</v>
      </c>
      <c r="AB47" s="326">
        <f t="shared" si="5"/>
        <v>49</v>
      </c>
      <c r="AC47" s="326">
        <f t="shared" si="5"/>
        <v>2</v>
      </c>
      <c r="AD47" s="326">
        <f t="shared" si="5"/>
        <v>51</v>
      </c>
    </row>
    <row r="48" spans="1:30" ht="14.25">
      <c r="A48" s="115" t="s">
        <v>271</v>
      </c>
      <c r="B48" s="116" t="s">
        <v>272</v>
      </c>
      <c r="C48" s="216">
        <v>3</v>
      </c>
      <c r="D48" s="217">
        <v>4</v>
      </c>
      <c r="E48" s="217">
        <v>0</v>
      </c>
      <c r="F48" s="217">
        <v>4</v>
      </c>
      <c r="G48" s="217">
        <v>0</v>
      </c>
      <c r="H48" s="217">
        <v>0</v>
      </c>
      <c r="I48" s="465">
        <f aca="true" t="shared" si="6" ref="I48:I56">D48+H48</f>
        <v>4</v>
      </c>
      <c r="J48" s="328">
        <f>I48+C48</f>
        <v>7</v>
      </c>
      <c r="K48" s="328">
        <f>L48+M48</f>
        <v>6</v>
      </c>
      <c r="L48" s="217">
        <v>4</v>
      </c>
      <c r="M48" s="217">
        <v>2</v>
      </c>
      <c r="N48" s="217">
        <v>0</v>
      </c>
      <c r="O48" s="217">
        <v>0</v>
      </c>
      <c r="P48" s="217">
        <v>0</v>
      </c>
      <c r="Q48" s="217">
        <v>6</v>
      </c>
      <c r="R48" s="217">
        <v>3</v>
      </c>
      <c r="S48" s="463">
        <f t="shared" si="3"/>
        <v>1</v>
      </c>
      <c r="T48" s="216">
        <v>7</v>
      </c>
      <c r="U48" s="217">
        <v>2</v>
      </c>
      <c r="V48" s="217">
        <v>3</v>
      </c>
      <c r="W48" s="217">
        <v>0</v>
      </c>
      <c r="X48" s="217">
        <v>0</v>
      </c>
      <c r="Y48" s="217">
        <v>0</v>
      </c>
      <c r="Z48" s="217">
        <v>0</v>
      </c>
      <c r="AA48" s="217">
        <v>3</v>
      </c>
      <c r="AB48" s="217">
        <v>0</v>
      </c>
      <c r="AC48" s="217">
        <v>0</v>
      </c>
      <c r="AD48" s="218">
        <v>0</v>
      </c>
    </row>
    <row r="49" spans="1:30" ht="14.25">
      <c r="A49" s="110" t="s">
        <v>273</v>
      </c>
      <c r="B49" s="111" t="s">
        <v>274</v>
      </c>
      <c r="C49" s="209">
        <v>2</v>
      </c>
      <c r="D49" s="208">
        <v>26</v>
      </c>
      <c r="E49" s="208">
        <v>1</v>
      </c>
      <c r="F49" s="208">
        <v>25</v>
      </c>
      <c r="G49" s="208">
        <v>0</v>
      </c>
      <c r="H49" s="208">
        <v>0</v>
      </c>
      <c r="I49" s="327">
        <f t="shared" si="6"/>
        <v>26</v>
      </c>
      <c r="J49" s="328">
        <f aca="true" t="shared" si="7" ref="J49:J56">I49+C49</f>
        <v>28</v>
      </c>
      <c r="K49" s="328">
        <f t="shared" si="2"/>
        <v>23</v>
      </c>
      <c r="L49" s="208">
        <v>20</v>
      </c>
      <c r="M49" s="208">
        <v>3</v>
      </c>
      <c r="N49" s="208">
        <v>0</v>
      </c>
      <c r="O49" s="208">
        <v>0</v>
      </c>
      <c r="P49" s="208">
        <v>0</v>
      </c>
      <c r="Q49" s="208">
        <v>21</v>
      </c>
      <c r="R49" s="208">
        <v>4</v>
      </c>
      <c r="S49" s="328">
        <f t="shared" si="3"/>
        <v>5</v>
      </c>
      <c r="T49" s="219">
        <v>23</v>
      </c>
      <c r="U49" s="220">
        <v>3</v>
      </c>
      <c r="V49" s="208">
        <v>17</v>
      </c>
      <c r="W49" s="220">
        <v>0</v>
      </c>
      <c r="X49" s="225" t="s">
        <v>22</v>
      </c>
      <c r="Y49" s="225" t="s">
        <v>22</v>
      </c>
      <c r="Z49" s="225" t="s">
        <v>22</v>
      </c>
      <c r="AA49" s="208">
        <v>16</v>
      </c>
      <c r="AB49" s="225" t="s">
        <v>22</v>
      </c>
      <c r="AC49" s="208">
        <v>1</v>
      </c>
      <c r="AD49" s="213">
        <v>0</v>
      </c>
    </row>
    <row r="50" spans="1:30" ht="14.25">
      <c r="A50" s="110" t="s">
        <v>275</v>
      </c>
      <c r="B50" s="111" t="s">
        <v>276</v>
      </c>
      <c r="C50" s="209">
        <v>0</v>
      </c>
      <c r="D50" s="208">
        <v>1</v>
      </c>
      <c r="E50" s="208"/>
      <c r="F50" s="208">
        <v>1</v>
      </c>
      <c r="G50" s="208">
        <v>0</v>
      </c>
      <c r="H50" s="208">
        <v>0</v>
      </c>
      <c r="I50" s="327">
        <f t="shared" si="6"/>
        <v>1</v>
      </c>
      <c r="J50" s="328">
        <f t="shared" si="7"/>
        <v>1</v>
      </c>
      <c r="K50" s="328">
        <f t="shared" si="2"/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463">
        <f t="shared" si="3"/>
        <v>1</v>
      </c>
      <c r="T50" s="117">
        <v>0</v>
      </c>
      <c r="U50" s="118">
        <v>0</v>
      </c>
      <c r="V50" s="108">
        <v>0</v>
      </c>
      <c r="W50" s="118">
        <v>0</v>
      </c>
      <c r="X50" s="119" t="s">
        <v>22</v>
      </c>
      <c r="Y50" s="119" t="s">
        <v>22</v>
      </c>
      <c r="Z50" s="119" t="s">
        <v>22</v>
      </c>
      <c r="AA50" s="108">
        <v>0</v>
      </c>
      <c r="AB50" s="119" t="s">
        <v>22</v>
      </c>
      <c r="AC50" s="108">
        <v>0</v>
      </c>
      <c r="AD50" s="109">
        <v>0</v>
      </c>
    </row>
    <row r="51" spans="1:30" ht="14.25">
      <c r="A51" s="110" t="s">
        <v>277</v>
      </c>
      <c r="B51" s="111" t="s">
        <v>278</v>
      </c>
      <c r="C51" s="209">
        <v>0</v>
      </c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327">
        <f t="shared" si="6"/>
        <v>0</v>
      </c>
      <c r="J51" s="328">
        <f t="shared" si="7"/>
        <v>0</v>
      </c>
      <c r="K51" s="328">
        <f t="shared" si="2"/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463">
        <f t="shared" si="3"/>
        <v>0</v>
      </c>
      <c r="T51" s="120" t="s">
        <v>22</v>
      </c>
      <c r="U51" s="119" t="s">
        <v>22</v>
      </c>
      <c r="V51" s="119" t="s">
        <v>22</v>
      </c>
      <c r="W51" s="119" t="s">
        <v>22</v>
      </c>
      <c r="X51" s="119" t="s">
        <v>22</v>
      </c>
      <c r="Y51" s="119" t="s">
        <v>22</v>
      </c>
      <c r="Z51" s="119" t="s">
        <v>22</v>
      </c>
      <c r="AA51" s="119" t="s">
        <v>22</v>
      </c>
      <c r="AB51" s="119" t="s">
        <v>22</v>
      </c>
      <c r="AC51" s="119" t="s">
        <v>22</v>
      </c>
      <c r="AD51" s="109">
        <v>0</v>
      </c>
    </row>
    <row r="52" spans="1:30" ht="14.25">
      <c r="A52" s="110" t="s">
        <v>279</v>
      </c>
      <c r="B52" s="111" t="s">
        <v>280</v>
      </c>
      <c r="C52" s="209">
        <v>0</v>
      </c>
      <c r="D52" s="208">
        <v>5</v>
      </c>
      <c r="E52" s="208">
        <v>0</v>
      </c>
      <c r="F52" s="208">
        <v>5</v>
      </c>
      <c r="G52" s="208">
        <v>0</v>
      </c>
      <c r="H52" s="208">
        <v>0</v>
      </c>
      <c r="I52" s="327">
        <f t="shared" si="6"/>
        <v>5</v>
      </c>
      <c r="J52" s="328">
        <f t="shared" si="7"/>
        <v>5</v>
      </c>
      <c r="K52" s="328">
        <f t="shared" si="2"/>
        <v>4</v>
      </c>
      <c r="L52" s="208">
        <v>3</v>
      </c>
      <c r="M52" s="208">
        <v>1</v>
      </c>
      <c r="N52" s="208">
        <v>0</v>
      </c>
      <c r="O52" s="208">
        <v>0</v>
      </c>
      <c r="P52" s="208">
        <v>0</v>
      </c>
      <c r="Q52" s="208">
        <v>4</v>
      </c>
      <c r="R52" s="208">
        <v>0</v>
      </c>
      <c r="S52" s="463">
        <f t="shared" si="3"/>
        <v>1</v>
      </c>
      <c r="T52" s="120" t="s">
        <v>22</v>
      </c>
      <c r="U52" s="119" t="s">
        <v>22</v>
      </c>
      <c r="V52" s="119" t="s">
        <v>22</v>
      </c>
      <c r="W52" s="119" t="s">
        <v>22</v>
      </c>
      <c r="X52" s="119" t="s">
        <v>22</v>
      </c>
      <c r="Y52" s="119" t="s">
        <v>22</v>
      </c>
      <c r="Z52" s="119" t="s">
        <v>22</v>
      </c>
      <c r="AA52" s="119" t="s">
        <v>22</v>
      </c>
      <c r="AB52" s="119" t="s">
        <v>22</v>
      </c>
      <c r="AC52" s="119" t="s">
        <v>22</v>
      </c>
      <c r="AD52" s="109">
        <v>0</v>
      </c>
    </row>
    <row r="53" spans="1:30" ht="14.25">
      <c r="A53" s="110" t="s">
        <v>281</v>
      </c>
      <c r="B53" s="111" t="s">
        <v>282</v>
      </c>
      <c r="C53" s="209">
        <v>2</v>
      </c>
      <c r="D53" s="208">
        <v>20</v>
      </c>
      <c r="E53" s="208">
        <v>0</v>
      </c>
      <c r="F53" s="208">
        <v>20</v>
      </c>
      <c r="G53" s="208">
        <v>0</v>
      </c>
      <c r="H53" s="208">
        <v>0</v>
      </c>
      <c r="I53" s="327">
        <f t="shared" si="6"/>
        <v>20</v>
      </c>
      <c r="J53" s="328">
        <f t="shared" si="7"/>
        <v>22</v>
      </c>
      <c r="K53" s="328">
        <f t="shared" si="2"/>
        <v>21</v>
      </c>
      <c r="L53" s="208">
        <v>20</v>
      </c>
      <c r="M53" s="208">
        <v>1</v>
      </c>
      <c r="N53" s="208">
        <v>0</v>
      </c>
      <c r="O53" s="208">
        <v>0</v>
      </c>
      <c r="P53" s="208">
        <v>0</v>
      </c>
      <c r="Q53" s="208">
        <v>21</v>
      </c>
      <c r="R53" s="208">
        <v>2</v>
      </c>
      <c r="S53" s="463">
        <f t="shared" si="3"/>
        <v>1</v>
      </c>
      <c r="T53" s="120" t="s">
        <v>22</v>
      </c>
      <c r="U53" s="119" t="s">
        <v>22</v>
      </c>
      <c r="V53" s="119" t="s">
        <v>22</v>
      </c>
      <c r="W53" s="119" t="s">
        <v>22</v>
      </c>
      <c r="X53" s="119" t="s">
        <v>22</v>
      </c>
      <c r="Y53" s="119" t="s">
        <v>22</v>
      </c>
      <c r="Z53" s="119" t="s">
        <v>22</v>
      </c>
      <c r="AA53" s="119" t="s">
        <v>22</v>
      </c>
      <c r="AB53" s="119" t="s">
        <v>22</v>
      </c>
      <c r="AC53" s="119" t="s">
        <v>22</v>
      </c>
      <c r="AD53" s="109">
        <v>0</v>
      </c>
    </row>
    <row r="54" spans="1:30" ht="14.25">
      <c r="A54" s="110" t="s">
        <v>515</v>
      </c>
      <c r="B54" s="111" t="s">
        <v>283</v>
      </c>
      <c r="C54" s="209">
        <v>0</v>
      </c>
      <c r="D54" s="208">
        <v>8</v>
      </c>
      <c r="E54" s="208">
        <v>0</v>
      </c>
      <c r="F54" s="208">
        <v>8</v>
      </c>
      <c r="G54" s="208">
        <v>0</v>
      </c>
      <c r="H54" s="208">
        <v>0</v>
      </c>
      <c r="I54" s="327">
        <f t="shared" si="6"/>
        <v>8</v>
      </c>
      <c r="J54" s="328">
        <f t="shared" si="7"/>
        <v>8</v>
      </c>
      <c r="K54" s="328">
        <f>L54+M54</f>
        <v>8</v>
      </c>
      <c r="L54" s="208">
        <v>6</v>
      </c>
      <c r="M54" s="208">
        <v>2</v>
      </c>
      <c r="N54" s="208">
        <v>0</v>
      </c>
      <c r="O54" s="208">
        <v>0</v>
      </c>
      <c r="P54" s="208">
        <v>0</v>
      </c>
      <c r="Q54" s="208">
        <v>8</v>
      </c>
      <c r="R54" s="208">
        <v>1</v>
      </c>
      <c r="S54" s="463">
        <f t="shared" si="3"/>
        <v>0</v>
      </c>
      <c r="T54" s="120" t="s">
        <v>22</v>
      </c>
      <c r="U54" s="119" t="s">
        <v>22</v>
      </c>
      <c r="V54" s="119" t="s">
        <v>22</v>
      </c>
      <c r="W54" s="119" t="s">
        <v>22</v>
      </c>
      <c r="X54" s="119" t="s">
        <v>22</v>
      </c>
      <c r="Y54" s="119" t="s">
        <v>22</v>
      </c>
      <c r="Z54" s="119" t="s">
        <v>22</v>
      </c>
      <c r="AA54" s="119" t="s">
        <v>22</v>
      </c>
      <c r="AB54" s="119" t="s">
        <v>22</v>
      </c>
      <c r="AC54" s="119" t="s">
        <v>22</v>
      </c>
      <c r="AD54" s="109">
        <v>0</v>
      </c>
    </row>
    <row r="55" spans="1:30" ht="14.25">
      <c r="A55" s="110" t="s">
        <v>284</v>
      </c>
      <c r="B55" s="111" t="s">
        <v>285</v>
      </c>
      <c r="C55" s="209">
        <v>0</v>
      </c>
      <c r="D55" s="208">
        <v>195</v>
      </c>
      <c r="E55" s="208">
        <v>0</v>
      </c>
      <c r="F55" s="208">
        <v>195</v>
      </c>
      <c r="G55" s="208">
        <v>0</v>
      </c>
      <c r="H55" s="208">
        <v>0</v>
      </c>
      <c r="I55" s="327">
        <f t="shared" si="6"/>
        <v>195</v>
      </c>
      <c r="J55" s="328">
        <f t="shared" si="7"/>
        <v>195</v>
      </c>
      <c r="K55" s="328">
        <f t="shared" si="2"/>
        <v>195</v>
      </c>
      <c r="L55" s="208">
        <v>192</v>
      </c>
      <c r="M55" s="208">
        <v>3</v>
      </c>
      <c r="N55" s="208">
        <v>0</v>
      </c>
      <c r="O55" s="208">
        <v>0</v>
      </c>
      <c r="P55" s="208">
        <v>0</v>
      </c>
      <c r="Q55" s="208">
        <v>195</v>
      </c>
      <c r="R55" s="208">
        <v>8</v>
      </c>
      <c r="S55" s="463">
        <f t="shared" si="3"/>
        <v>0</v>
      </c>
      <c r="T55" s="120" t="s">
        <v>22</v>
      </c>
      <c r="U55" s="119" t="s">
        <v>22</v>
      </c>
      <c r="V55" s="119" t="s">
        <v>22</v>
      </c>
      <c r="W55" s="119" t="s">
        <v>22</v>
      </c>
      <c r="X55" s="119" t="s">
        <v>22</v>
      </c>
      <c r="Y55" s="119" t="s">
        <v>22</v>
      </c>
      <c r="Z55" s="119" t="s">
        <v>22</v>
      </c>
      <c r="AA55" s="119" t="s">
        <v>22</v>
      </c>
      <c r="AB55" s="119" t="s">
        <v>22</v>
      </c>
      <c r="AC55" s="119" t="s">
        <v>22</v>
      </c>
      <c r="AD55" s="109">
        <v>0</v>
      </c>
    </row>
    <row r="56" spans="1:30" ht="15" thickBot="1">
      <c r="A56" s="121" t="s">
        <v>533</v>
      </c>
      <c r="B56" s="122" t="s">
        <v>286</v>
      </c>
      <c r="C56" s="210">
        <v>0</v>
      </c>
      <c r="D56" s="211">
        <v>13</v>
      </c>
      <c r="E56" s="211">
        <v>0</v>
      </c>
      <c r="F56" s="211">
        <v>13</v>
      </c>
      <c r="G56" s="211">
        <v>0</v>
      </c>
      <c r="H56" s="211">
        <v>0</v>
      </c>
      <c r="I56" s="464">
        <f t="shared" si="6"/>
        <v>13</v>
      </c>
      <c r="J56" s="335">
        <f t="shared" si="7"/>
        <v>13</v>
      </c>
      <c r="K56" s="335">
        <f t="shared" si="2"/>
        <v>12</v>
      </c>
      <c r="L56" s="211">
        <v>9</v>
      </c>
      <c r="M56" s="211">
        <v>3</v>
      </c>
      <c r="N56" s="211">
        <v>0</v>
      </c>
      <c r="O56" s="211">
        <v>0</v>
      </c>
      <c r="P56" s="211">
        <v>0</v>
      </c>
      <c r="Q56" s="211">
        <v>12</v>
      </c>
      <c r="R56" s="211">
        <v>0</v>
      </c>
      <c r="S56" s="463">
        <f t="shared" si="3"/>
        <v>1</v>
      </c>
      <c r="T56" s="276">
        <v>0</v>
      </c>
      <c r="U56" s="277">
        <v>0</v>
      </c>
      <c r="V56" s="277">
        <v>0</v>
      </c>
      <c r="W56" s="277">
        <v>0</v>
      </c>
      <c r="X56" s="277">
        <v>0</v>
      </c>
      <c r="Y56" s="277">
        <v>0</v>
      </c>
      <c r="Z56" s="277">
        <v>0</v>
      </c>
      <c r="AA56" s="277">
        <v>0</v>
      </c>
      <c r="AB56" s="277">
        <v>0</v>
      </c>
      <c r="AC56" s="277">
        <v>0</v>
      </c>
      <c r="AD56" s="275">
        <v>0</v>
      </c>
    </row>
    <row r="57" spans="1:30" ht="15" thickBot="1">
      <c r="A57" s="678" t="s">
        <v>570</v>
      </c>
      <c r="B57" s="679"/>
      <c r="C57" s="326">
        <f>SUM(C50:C56)</f>
        <v>2</v>
      </c>
      <c r="D57" s="326">
        <f aca="true" t="shared" si="8" ref="D57:AD57">SUM(D50:D56)</f>
        <v>242</v>
      </c>
      <c r="E57" s="466">
        <f t="shared" si="8"/>
        <v>0</v>
      </c>
      <c r="F57" s="466">
        <f t="shared" si="8"/>
        <v>242</v>
      </c>
      <c r="G57" s="466">
        <f t="shared" si="8"/>
        <v>0</v>
      </c>
      <c r="H57" s="466">
        <f t="shared" si="8"/>
        <v>0</v>
      </c>
      <c r="I57" s="326">
        <f>SUM(I50:I56)</f>
        <v>242</v>
      </c>
      <c r="J57" s="326">
        <f>SUM(J50:J56)</f>
        <v>244</v>
      </c>
      <c r="K57" s="326">
        <f t="shared" si="8"/>
        <v>240</v>
      </c>
      <c r="L57" s="466">
        <f t="shared" si="8"/>
        <v>230</v>
      </c>
      <c r="M57" s="466">
        <f t="shared" si="8"/>
        <v>10</v>
      </c>
      <c r="N57" s="466">
        <f t="shared" si="8"/>
        <v>0</v>
      </c>
      <c r="O57" s="466">
        <f t="shared" si="8"/>
        <v>0</v>
      </c>
      <c r="P57" s="466">
        <f t="shared" si="8"/>
        <v>0</v>
      </c>
      <c r="Q57" s="466">
        <f t="shared" si="8"/>
        <v>240</v>
      </c>
      <c r="R57" s="466">
        <f t="shared" si="8"/>
        <v>11</v>
      </c>
      <c r="S57" s="326">
        <f t="shared" si="8"/>
        <v>4</v>
      </c>
      <c r="T57" s="467">
        <f t="shared" si="8"/>
        <v>0</v>
      </c>
      <c r="U57" s="468">
        <f t="shared" si="8"/>
        <v>0</v>
      </c>
      <c r="V57" s="468">
        <f t="shared" si="8"/>
        <v>0</v>
      </c>
      <c r="W57" s="468">
        <f t="shared" si="8"/>
        <v>0</v>
      </c>
      <c r="X57" s="468">
        <f t="shared" si="8"/>
        <v>0</v>
      </c>
      <c r="Y57" s="468">
        <f t="shared" si="8"/>
        <v>0</v>
      </c>
      <c r="Z57" s="468">
        <f t="shared" si="8"/>
        <v>0</v>
      </c>
      <c r="AA57" s="468">
        <f t="shared" si="8"/>
        <v>0</v>
      </c>
      <c r="AB57" s="468">
        <f t="shared" si="8"/>
        <v>0</v>
      </c>
      <c r="AC57" s="468">
        <f t="shared" si="8"/>
        <v>0</v>
      </c>
      <c r="AD57" s="469">
        <f t="shared" si="8"/>
        <v>0</v>
      </c>
    </row>
    <row r="58" spans="1:28" ht="14.25">
      <c r="A58" s="123"/>
      <c r="B58" s="124"/>
      <c r="C58" s="470"/>
      <c r="D58" s="470"/>
      <c r="E58" s="470"/>
      <c r="F58" s="470"/>
      <c r="I58" s="471"/>
      <c r="J58" s="470"/>
      <c r="K58" s="470"/>
      <c r="L58" s="470"/>
      <c r="M58" s="470"/>
      <c r="N58" s="470"/>
      <c r="O58" s="470"/>
      <c r="P58" s="470"/>
      <c r="Q58" s="470"/>
      <c r="R58" s="472"/>
      <c r="S58" s="472"/>
      <c r="T58" s="472"/>
      <c r="U58" s="472"/>
      <c r="V58" s="472"/>
      <c r="W58" s="472"/>
      <c r="X58" s="472"/>
      <c r="Y58" s="472"/>
      <c r="Z58" s="472"/>
      <c r="AA58" s="472" t="s">
        <v>287</v>
      </c>
      <c r="AB58" s="472"/>
    </row>
    <row r="59" spans="1:27" ht="14.25">
      <c r="A59" s="125" t="s">
        <v>159</v>
      </c>
      <c r="B59" s="126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107"/>
      <c r="O59" s="107"/>
      <c r="P59" s="470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</row>
    <row r="60" spans="1:27" ht="12.75">
      <c r="A60" s="666"/>
      <c r="B60" s="668" t="s">
        <v>83</v>
      </c>
      <c r="C60" s="670" t="s">
        <v>288</v>
      </c>
      <c r="D60" s="670" t="s">
        <v>289</v>
      </c>
      <c r="E60" s="672" t="s">
        <v>290</v>
      </c>
      <c r="F60" s="675" t="s">
        <v>0</v>
      </c>
      <c r="G60" s="676"/>
      <c r="H60" s="676"/>
      <c r="I60" s="676"/>
      <c r="J60" s="676"/>
      <c r="K60" s="633" t="s">
        <v>291</v>
      </c>
      <c r="L60" s="107"/>
      <c r="M60" s="470"/>
      <c r="N60" s="470"/>
      <c r="O60" s="470"/>
      <c r="P60" s="470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</row>
    <row r="61" spans="1:27" ht="67.5" customHeight="1">
      <c r="A61" s="667"/>
      <c r="B61" s="669"/>
      <c r="C61" s="671"/>
      <c r="D61" s="671"/>
      <c r="E61" s="673"/>
      <c r="F61" s="519" t="s">
        <v>190</v>
      </c>
      <c r="G61" s="518" t="s">
        <v>292</v>
      </c>
      <c r="H61" s="518" t="s">
        <v>293</v>
      </c>
      <c r="I61" s="518" t="s">
        <v>294</v>
      </c>
      <c r="J61" s="518" t="s">
        <v>295</v>
      </c>
      <c r="K61" s="634"/>
      <c r="L61" s="470"/>
      <c r="M61" s="470"/>
      <c r="N61" s="470"/>
      <c r="O61" s="470"/>
      <c r="P61" s="470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</row>
    <row r="62" spans="1:27" ht="14.25">
      <c r="A62" s="490" t="s">
        <v>50</v>
      </c>
      <c r="B62" s="490" t="s">
        <v>51</v>
      </c>
      <c r="C62" s="491">
        <v>1</v>
      </c>
      <c r="D62" s="491">
        <v>2</v>
      </c>
      <c r="E62" s="491">
        <v>3</v>
      </c>
      <c r="F62" s="491">
        <v>4</v>
      </c>
      <c r="G62" s="491">
        <v>5</v>
      </c>
      <c r="H62" s="491">
        <v>6</v>
      </c>
      <c r="I62" s="491">
        <v>7</v>
      </c>
      <c r="J62" s="491">
        <v>8</v>
      </c>
      <c r="K62" s="491">
        <v>9</v>
      </c>
      <c r="L62" s="470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1:27" ht="14.25">
      <c r="A63" s="130" t="s">
        <v>296</v>
      </c>
      <c r="B63" s="131" t="s">
        <v>297</v>
      </c>
      <c r="C63" s="108">
        <v>19</v>
      </c>
      <c r="D63" s="108">
        <v>148</v>
      </c>
      <c r="E63" s="328">
        <f aca="true" t="shared" si="9" ref="E63:E78">C63+D63</f>
        <v>167</v>
      </c>
      <c r="F63" s="328">
        <f>G63+H63+I63+J63</f>
        <v>133</v>
      </c>
      <c r="G63" s="108">
        <v>38</v>
      </c>
      <c r="H63" s="108">
        <v>28</v>
      </c>
      <c r="I63" s="108">
        <v>63</v>
      </c>
      <c r="J63" s="108">
        <v>4</v>
      </c>
      <c r="K63" s="328">
        <f>E63-F63</f>
        <v>34</v>
      </c>
      <c r="L63" s="137"/>
      <c r="M63" s="473"/>
      <c r="N63" s="473"/>
      <c r="O63" s="473"/>
      <c r="P63" s="473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1:27" ht="14.25">
      <c r="A64" s="133" t="s">
        <v>298</v>
      </c>
      <c r="B64" s="134" t="s">
        <v>299</v>
      </c>
      <c r="C64" s="108">
        <v>2</v>
      </c>
      <c r="D64" s="108">
        <v>18</v>
      </c>
      <c r="E64" s="328">
        <f t="shared" si="9"/>
        <v>20</v>
      </c>
      <c r="F64" s="328">
        <f aca="true" t="shared" si="10" ref="F64:F78">G64+H64+I64+J64</f>
        <v>20</v>
      </c>
      <c r="G64" s="108">
        <v>8</v>
      </c>
      <c r="H64" s="108"/>
      <c r="I64" s="108">
        <v>10</v>
      </c>
      <c r="J64" s="108">
        <v>2</v>
      </c>
      <c r="K64" s="474">
        <f aca="true" t="shared" si="11" ref="K64:K78">E64-F64</f>
        <v>0</v>
      </c>
      <c r="L64" s="137"/>
      <c r="M64" s="471"/>
      <c r="N64" s="471"/>
      <c r="O64" s="471"/>
      <c r="P64" s="471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</row>
    <row r="65" spans="1:27" ht="14.25">
      <c r="A65" s="133" t="s">
        <v>300</v>
      </c>
      <c r="B65" s="131" t="s">
        <v>301</v>
      </c>
      <c r="C65" s="108">
        <v>2</v>
      </c>
      <c r="D65" s="108">
        <v>2</v>
      </c>
      <c r="E65" s="328">
        <f t="shared" si="9"/>
        <v>4</v>
      </c>
      <c r="F65" s="328">
        <f t="shared" si="10"/>
        <v>4</v>
      </c>
      <c r="G65" s="108">
        <v>2</v>
      </c>
      <c r="H65" s="108">
        <v>1</v>
      </c>
      <c r="I65" s="108">
        <v>1</v>
      </c>
      <c r="J65" s="108"/>
      <c r="K65" s="474">
        <f t="shared" si="11"/>
        <v>0</v>
      </c>
      <c r="L65" s="137"/>
      <c r="M65" s="473"/>
      <c r="N65" s="473"/>
      <c r="O65" s="473"/>
      <c r="P65" s="473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</row>
    <row r="66" spans="1:27" ht="14.25">
      <c r="A66" s="133" t="s">
        <v>302</v>
      </c>
      <c r="B66" s="131" t="s">
        <v>303</v>
      </c>
      <c r="C66" s="108">
        <v>3</v>
      </c>
      <c r="D66" s="108">
        <v>26</v>
      </c>
      <c r="E66" s="328">
        <f t="shared" si="9"/>
        <v>29</v>
      </c>
      <c r="F66" s="328">
        <f t="shared" si="10"/>
        <v>27</v>
      </c>
      <c r="G66" s="108">
        <v>6</v>
      </c>
      <c r="H66" s="108">
        <v>9</v>
      </c>
      <c r="I66" s="108">
        <v>12</v>
      </c>
      <c r="J66" s="108"/>
      <c r="K66" s="474">
        <f t="shared" si="11"/>
        <v>2</v>
      </c>
      <c r="L66" s="137"/>
      <c r="M66" s="473"/>
      <c r="N66" s="473"/>
      <c r="O66" s="473"/>
      <c r="P66" s="473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</row>
    <row r="67" spans="1:27" ht="14.25">
      <c r="A67" s="133" t="s">
        <v>304</v>
      </c>
      <c r="B67" s="131" t="s">
        <v>305</v>
      </c>
      <c r="C67" s="108"/>
      <c r="D67" s="108">
        <v>1</v>
      </c>
      <c r="E67" s="328">
        <f t="shared" si="9"/>
        <v>1</v>
      </c>
      <c r="F67" s="328">
        <f t="shared" si="10"/>
        <v>1</v>
      </c>
      <c r="G67" s="108"/>
      <c r="H67" s="108"/>
      <c r="I67" s="108">
        <v>1</v>
      </c>
      <c r="J67" s="108"/>
      <c r="K67" s="474">
        <f t="shared" si="11"/>
        <v>0</v>
      </c>
      <c r="L67" s="137"/>
      <c r="M67" s="473"/>
      <c r="N67" s="473"/>
      <c r="O67" s="473"/>
      <c r="P67" s="473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</row>
    <row r="68" spans="1:27" ht="14.25">
      <c r="A68" s="133" t="s">
        <v>517</v>
      </c>
      <c r="B68" s="131" t="s">
        <v>306</v>
      </c>
      <c r="C68" s="108"/>
      <c r="D68" s="108"/>
      <c r="E68" s="328">
        <f t="shared" si="9"/>
        <v>0</v>
      </c>
      <c r="F68" s="328">
        <f t="shared" si="10"/>
        <v>0</v>
      </c>
      <c r="G68" s="108"/>
      <c r="H68" s="108"/>
      <c r="I68" s="108"/>
      <c r="J68" s="108"/>
      <c r="K68" s="474">
        <f t="shared" si="11"/>
        <v>0</v>
      </c>
      <c r="L68" s="137"/>
      <c r="M68" s="473"/>
      <c r="N68" s="473"/>
      <c r="O68" s="473"/>
      <c r="P68" s="473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</row>
    <row r="69" spans="1:27" ht="14.25">
      <c r="A69" s="133" t="s">
        <v>307</v>
      </c>
      <c r="B69" s="131" t="s">
        <v>308</v>
      </c>
      <c r="C69" s="108"/>
      <c r="D69" s="108"/>
      <c r="E69" s="328">
        <f t="shared" si="9"/>
        <v>0</v>
      </c>
      <c r="F69" s="328">
        <f t="shared" si="10"/>
        <v>0</v>
      </c>
      <c r="G69" s="108"/>
      <c r="H69" s="108"/>
      <c r="I69" s="108"/>
      <c r="J69" s="108"/>
      <c r="K69" s="474">
        <f t="shared" si="11"/>
        <v>0</v>
      </c>
      <c r="L69" s="137"/>
      <c r="M69" s="473"/>
      <c r="N69" s="473"/>
      <c r="O69" s="473"/>
      <c r="P69" s="473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</row>
    <row r="70" spans="1:27" ht="14.25">
      <c r="A70" s="133" t="s">
        <v>516</v>
      </c>
      <c r="B70" s="131" t="s">
        <v>309</v>
      </c>
      <c r="C70" s="108"/>
      <c r="D70" s="108"/>
      <c r="E70" s="328">
        <f t="shared" si="9"/>
        <v>0</v>
      </c>
      <c r="F70" s="328">
        <f t="shared" si="10"/>
        <v>0</v>
      </c>
      <c r="G70" s="108"/>
      <c r="H70" s="108"/>
      <c r="I70" s="108"/>
      <c r="J70" s="108"/>
      <c r="K70" s="474">
        <f t="shared" si="11"/>
        <v>0</v>
      </c>
      <c r="L70" s="137"/>
      <c r="M70" s="473"/>
      <c r="N70" s="473"/>
      <c r="O70" s="473"/>
      <c r="P70" s="473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</row>
    <row r="71" spans="1:27" ht="14.25">
      <c r="A71" s="135" t="s">
        <v>310</v>
      </c>
      <c r="B71" s="131" t="s">
        <v>311</v>
      </c>
      <c r="C71" s="108"/>
      <c r="D71" s="108">
        <v>1</v>
      </c>
      <c r="E71" s="328">
        <f t="shared" si="9"/>
        <v>1</v>
      </c>
      <c r="F71" s="328">
        <f t="shared" si="10"/>
        <v>1</v>
      </c>
      <c r="G71" s="108"/>
      <c r="H71" s="108"/>
      <c r="I71" s="108">
        <v>1</v>
      </c>
      <c r="J71" s="108"/>
      <c r="K71" s="474">
        <f t="shared" si="11"/>
        <v>0</v>
      </c>
      <c r="L71" s="137"/>
      <c r="M71" s="473"/>
      <c r="N71" s="473"/>
      <c r="O71" s="473"/>
      <c r="P71" s="473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</row>
    <row r="72" spans="1:27" ht="14.25">
      <c r="A72" s="135" t="s">
        <v>312</v>
      </c>
      <c r="B72" s="131" t="s">
        <v>313</v>
      </c>
      <c r="C72" s="108"/>
      <c r="D72" s="108"/>
      <c r="E72" s="328">
        <f t="shared" si="9"/>
        <v>0</v>
      </c>
      <c r="F72" s="328">
        <f t="shared" si="10"/>
        <v>0</v>
      </c>
      <c r="G72" s="108"/>
      <c r="H72" s="108"/>
      <c r="I72" s="108"/>
      <c r="J72" s="108"/>
      <c r="K72" s="474">
        <f t="shared" si="11"/>
        <v>0</v>
      </c>
      <c r="L72" s="137"/>
      <c r="M72" s="473"/>
      <c r="N72" s="473"/>
      <c r="O72" s="473"/>
      <c r="P72" s="473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</row>
    <row r="73" spans="1:27" ht="14.25">
      <c r="A73" s="133" t="s">
        <v>314</v>
      </c>
      <c r="B73" s="131" t="s">
        <v>315</v>
      </c>
      <c r="C73" s="108"/>
      <c r="D73" s="108">
        <v>1</v>
      </c>
      <c r="E73" s="328">
        <f t="shared" si="9"/>
        <v>1</v>
      </c>
      <c r="F73" s="328">
        <f t="shared" si="10"/>
        <v>1</v>
      </c>
      <c r="G73" s="108"/>
      <c r="H73" s="108"/>
      <c r="I73" s="108"/>
      <c r="J73" s="108">
        <v>1</v>
      </c>
      <c r="K73" s="474">
        <f t="shared" si="11"/>
        <v>0</v>
      </c>
      <c r="L73" s="137"/>
      <c r="M73" s="473"/>
      <c r="N73" s="473"/>
      <c r="O73" s="473"/>
      <c r="P73" s="473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</row>
    <row r="74" spans="1:27" ht="14.25">
      <c r="A74" s="133" t="s">
        <v>316</v>
      </c>
      <c r="B74" s="131" t="s">
        <v>317</v>
      </c>
      <c r="C74" s="108"/>
      <c r="D74" s="108"/>
      <c r="E74" s="328">
        <f t="shared" si="9"/>
        <v>0</v>
      </c>
      <c r="F74" s="328">
        <f t="shared" si="10"/>
        <v>0</v>
      </c>
      <c r="G74" s="108"/>
      <c r="H74" s="108"/>
      <c r="I74" s="108"/>
      <c r="J74" s="108"/>
      <c r="K74" s="474">
        <f t="shared" si="11"/>
        <v>0</v>
      </c>
      <c r="L74" s="137"/>
      <c r="M74" s="473"/>
      <c r="N74" s="473"/>
      <c r="O74" s="473"/>
      <c r="P74" s="473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75"/>
    </row>
    <row r="75" spans="1:27" ht="14.25">
      <c r="A75" s="133" t="s">
        <v>318</v>
      </c>
      <c r="B75" s="131" t="s">
        <v>319</v>
      </c>
      <c r="C75" s="108"/>
      <c r="D75" s="108">
        <v>2</v>
      </c>
      <c r="E75" s="328">
        <f t="shared" si="9"/>
        <v>2</v>
      </c>
      <c r="F75" s="328">
        <f t="shared" si="10"/>
        <v>1</v>
      </c>
      <c r="G75" s="108">
        <v>1</v>
      </c>
      <c r="H75" s="108"/>
      <c r="I75" s="108"/>
      <c r="J75" s="108"/>
      <c r="K75" s="474">
        <f t="shared" si="11"/>
        <v>1</v>
      </c>
      <c r="L75" s="137"/>
      <c r="M75" s="473"/>
      <c r="N75" s="473"/>
      <c r="O75" s="473"/>
      <c r="P75" s="473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5"/>
    </row>
    <row r="76" spans="1:27" ht="14.25">
      <c r="A76" s="133" t="s">
        <v>320</v>
      </c>
      <c r="B76" s="131" t="s">
        <v>321</v>
      </c>
      <c r="C76" s="108"/>
      <c r="D76" s="108">
        <v>1</v>
      </c>
      <c r="E76" s="328">
        <f t="shared" si="9"/>
        <v>1</v>
      </c>
      <c r="F76" s="328">
        <f t="shared" si="10"/>
        <v>0</v>
      </c>
      <c r="G76" s="108"/>
      <c r="H76" s="108"/>
      <c r="I76" s="108"/>
      <c r="J76" s="108"/>
      <c r="K76" s="474">
        <f t="shared" si="11"/>
        <v>1</v>
      </c>
      <c r="L76" s="137"/>
      <c r="M76" s="473"/>
      <c r="N76" s="473"/>
      <c r="O76" s="473"/>
      <c r="P76" s="473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</row>
    <row r="77" spans="1:27" ht="14.25">
      <c r="A77" s="133" t="s">
        <v>322</v>
      </c>
      <c r="B77" s="131" t="s">
        <v>323</v>
      </c>
      <c r="C77" s="108"/>
      <c r="D77" s="108">
        <v>1</v>
      </c>
      <c r="E77" s="328">
        <f t="shared" si="9"/>
        <v>1</v>
      </c>
      <c r="F77" s="328">
        <f t="shared" si="10"/>
        <v>1</v>
      </c>
      <c r="G77" s="108">
        <v>1</v>
      </c>
      <c r="H77" s="108"/>
      <c r="I77" s="108"/>
      <c r="J77" s="108"/>
      <c r="K77" s="474">
        <f>E77-F77</f>
        <v>0</v>
      </c>
      <c r="L77" s="137"/>
      <c r="M77" s="473"/>
      <c r="N77" s="473"/>
      <c r="O77" s="473"/>
      <c r="P77" s="473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</row>
    <row r="78" spans="1:27" ht="14.25">
      <c r="A78" s="133" t="s">
        <v>518</v>
      </c>
      <c r="B78" s="131" t="s">
        <v>324</v>
      </c>
      <c r="C78" s="108"/>
      <c r="D78" s="108"/>
      <c r="E78" s="328">
        <f t="shared" si="9"/>
        <v>0</v>
      </c>
      <c r="F78" s="328">
        <f t="shared" si="10"/>
        <v>0</v>
      </c>
      <c r="G78" s="108"/>
      <c r="H78" s="108"/>
      <c r="I78" s="108"/>
      <c r="J78" s="108"/>
      <c r="K78" s="474">
        <f t="shared" si="11"/>
        <v>0</v>
      </c>
      <c r="L78" s="137"/>
      <c r="M78" s="473"/>
      <c r="N78" s="473"/>
      <c r="O78" s="473"/>
      <c r="P78" s="473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</row>
    <row r="79" spans="1:28" ht="14.25">
      <c r="A79" s="123"/>
      <c r="B79" s="136"/>
      <c r="C79" s="137"/>
      <c r="D79" s="137"/>
      <c r="E79" s="137"/>
      <c r="F79" s="107"/>
      <c r="G79" s="107"/>
      <c r="H79" s="137"/>
      <c r="I79" s="137"/>
      <c r="J79" s="137"/>
      <c r="K79" s="137"/>
      <c r="L79" s="137"/>
      <c r="M79" s="137"/>
      <c r="N79" s="473"/>
      <c r="O79" s="473"/>
      <c r="P79" s="473"/>
      <c r="Q79" s="473"/>
      <c r="R79" s="475"/>
      <c r="S79" s="475"/>
      <c r="T79" s="475"/>
      <c r="U79" s="475"/>
      <c r="V79" s="475"/>
      <c r="W79" s="475"/>
      <c r="X79" s="475"/>
      <c r="Y79" s="475"/>
      <c r="Z79" s="475"/>
      <c r="AA79" s="475"/>
      <c r="AB79" s="475"/>
    </row>
    <row r="80" spans="1:28" ht="14.25">
      <c r="A80" s="125" t="s">
        <v>325</v>
      </c>
      <c r="B80" s="138"/>
      <c r="C80" s="473"/>
      <c r="D80" s="473"/>
      <c r="E80" s="473"/>
      <c r="F80" s="139"/>
      <c r="G80" s="139"/>
      <c r="H80" s="473"/>
      <c r="I80" s="473"/>
      <c r="J80" s="473"/>
      <c r="K80" s="473"/>
      <c r="L80" s="473"/>
      <c r="M80" s="473"/>
      <c r="N80" s="473"/>
      <c r="O80" s="473"/>
      <c r="P80" s="473"/>
      <c r="Q80" s="473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</row>
    <row r="81" spans="1:28" ht="28.5">
      <c r="A81" s="140"/>
      <c r="B81" s="141" t="s">
        <v>326</v>
      </c>
      <c r="C81" s="129" t="s">
        <v>12</v>
      </c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5"/>
      <c r="S81" s="475"/>
      <c r="T81" s="475"/>
      <c r="U81" s="475"/>
      <c r="V81" s="475"/>
      <c r="W81" s="475"/>
      <c r="X81" s="475"/>
      <c r="Y81" s="475"/>
      <c r="Z81" s="475"/>
      <c r="AA81" s="475"/>
      <c r="AB81" s="475"/>
    </row>
    <row r="82" spans="1:28" ht="14.25">
      <c r="A82" s="128" t="s">
        <v>50</v>
      </c>
      <c r="B82" s="128" t="s">
        <v>51</v>
      </c>
      <c r="C82" s="142" t="s">
        <v>327</v>
      </c>
      <c r="D82" s="473"/>
      <c r="E82" s="473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3"/>
      <c r="Q82" s="473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</row>
    <row r="83" spans="1:28" ht="14.25">
      <c r="A83" s="133" t="s">
        <v>328</v>
      </c>
      <c r="B83" s="131" t="s">
        <v>329</v>
      </c>
      <c r="C83" s="226">
        <v>176</v>
      </c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</row>
    <row r="84" spans="1:28" ht="14.25">
      <c r="A84" s="133" t="s">
        <v>330</v>
      </c>
      <c r="B84" s="131" t="s">
        <v>331</v>
      </c>
      <c r="C84" s="143">
        <v>171</v>
      </c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3"/>
      <c r="Q84" s="473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</row>
    <row r="85" spans="1:28" ht="14.25">
      <c r="A85" s="133" t="s">
        <v>332</v>
      </c>
      <c r="B85" s="131" t="s">
        <v>333</v>
      </c>
      <c r="C85" s="143">
        <v>55</v>
      </c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</row>
    <row r="86" spans="1:28" ht="14.25">
      <c r="A86" s="375" t="s">
        <v>330</v>
      </c>
      <c r="B86" s="131" t="s">
        <v>334</v>
      </c>
      <c r="C86" s="143">
        <v>54</v>
      </c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</row>
    <row r="87" spans="1:28" ht="14.25">
      <c r="A87" s="133" t="s">
        <v>335</v>
      </c>
      <c r="B87" s="131" t="s">
        <v>336</v>
      </c>
      <c r="C87" s="143">
        <v>0</v>
      </c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</row>
    <row r="88" spans="1:28" ht="14.25">
      <c r="A88" s="133" t="s">
        <v>337</v>
      </c>
      <c r="B88" s="131" t="s">
        <v>338</v>
      </c>
      <c r="C88" s="143">
        <v>0</v>
      </c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</row>
    <row r="89" spans="1:28" ht="23.25" customHeight="1">
      <c r="A89" s="144" t="s">
        <v>339</v>
      </c>
      <c r="B89" s="131" t="s">
        <v>340</v>
      </c>
      <c r="C89" s="143">
        <v>0</v>
      </c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</row>
    <row r="90" spans="1:28" ht="14.25">
      <c r="A90" s="133" t="s">
        <v>519</v>
      </c>
      <c r="B90" s="131" t="s">
        <v>341</v>
      </c>
      <c r="C90" s="143">
        <v>19</v>
      </c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3"/>
      <c r="P90" s="473"/>
      <c r="Q90" s="473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</row>
    <row r="91" spans="1:28" ht="14.25">
      <c r="A91" s="145" t="s">
        <v>342</v>
      </c>
      <c r="B91" s="138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</row>
    <row r="92" spans="1:28" ht="28.5">
      <c r="A92" s="133"/>
      <c r="B92" s="141" t="s">
        <v>326</v>
      </c>
      <c r="C92" s="129" t="s">
        <v>12</v>
      </c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</row>
    <row r="93" spans="1:28" ht="14.25">
      <c r="A93" s="128" t="s">
        <v>50</v>
      </c>
      <c r="B93" s="128" t="s">
        <v>51</v>
      </c>
      <c r="C93" s="142" t="s">
        <v>327</v>
      </c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</row>
    <row r="94" spans="1:28" ht="25.5" customHeight="1">
      <c r="A94" s="141" t="s">
        <v>531</v>
      </c>
      <c r="B94" s="133" t="s">
        <v>287</v>
      </c>
      <c r="C94" s="146"/>
      <c r="D94" s="473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560" t="s">
        <v>61</v>
      </c>
      <c r="Q94" s="560"/>
      <c r="R94" s="560"/>
      <c r="S94" s="560"/>
      <c r="T94" s="560"/>
      <c r="U94" s="560"/>
      <c r="V94" s="560"/>
      <c r="W94" s="147"/>
      <c r="X94" s="147"/>
      <c r="Y94" s="475"/>
      <c r="Z94" s="475"/>
      <c r="AA94" s="475"/>
      <c r="AB94" s="475"/>
    </row>
    <row r="95" spans="1:28" ht="14.25">
      <c r="A95" s="133" t="s">
        <v>343</v>
      </c>
      <c r="B95" s="131" t="s">
        <v>344</v>
      </c>
      <c r="C95" s="143">
        <v>54</v>
      </c>
      <c r="D95" s="473"/>
      <c r="E95" s="132"/>
      <c r="F95" s="6"/>
      <c r="G95" s="6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47"/>
      <c r="S95" s="147"/>
      <c r="T95" s="147"/>
      <c r="U95" s="147"/>
      <c r="V95" s="147"/>
      <c r="W95" s="147"/>
      <c r="X95" s="147"/>
      <c r="Y95" s="475"/>
      <c r="Z95" s="475"/>
      <c r="AA95" s="475"/>
      <c r="AB95" s="475"/>
    </row>
    <row r="96" spans="1:28" ht="14.25">
      <c r="A96" s="133" t="s">
        <v>345</v>
      </c>
      <c r="B96" s="131" t="s">
        <v>346</v>
      </c>
      <c r="C96" s="143">
        <v>1</v>
      </c>
      <c r="D96" s="473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47"/>
      <c r="S96" s="147"/>
      <c r="T96" s="147"/>
      <c r="U96" s="147"/>
      <c r="V96" s="147"/>
      <c r="W96" s="147"/>
      <c r="X96" s="147"/>
      <c r="Y96" s="475"/>
      <c r="Z96" s="475"/>
      <c r="AA96" s="475"/>
      <c r="AB96" s="475"/>
    </row>
    <row r="97" spans="1:28" ht="14.25">
      <c r="A97" s="133" t="s">
        <v>347</v>
      </c>
      <c r="B97" s="131" t="s">
        <v>348</v>
      </c>
      <c r="C97" s="143">
        <v>0</v>
      </c>
      <c r="D97" s="473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47"/>
      <c r="S97" s="147"/>
      <c r="T97" s="147"/>
      <c r="U97" s="147"/>
      <c r="V97" s="147"/>
      <c r="W97" s="147"/>
      <c r="X97" s="147"/>
      <c r="Y97" s="475"/>
      <c r="Z97" s="475"/>
      <c r="AA97" s="475"/>
      <c r="AB97" s="475"/>
    </row>
    <row r="98" spans="1:28" ht="14.25">
      <c r="A98" s="133" t="s">
        <v>349</v>
      </c>
      <c r="B98" s="131" t="s">
        <v>350</v>
      </c>
      <c r="C98" s="143">
        <v>0</v>
      </c>
      <c r="D98" s="473"/>
      <c r="E98" s="132"/>
      <c r="F98" s="374" t="s">
        <v>625</v>
      </c>
      <c r="G98" s="374"/>
      <c r="H98" s="373"/>
      <c r="I98" s="373"/>
      <c r="J98" s="373"/>
      <c r="K98" s="373"/>
      <c r="L98" s="373"/>
      <c r="M98" s="148" t="s">
        <v>351</v>
      </c>
      <c r="N98" s="373"/>
      <c r="O98" s="373"/>
      <c r="P98" s="132"/>
      <c r="Q98" s="132"/>
      <c r="R98" s="147"/>
      <c r="S98" s="147"/>
      <c r="T98" s="147"/>
      <c r="U98" s="147"/>
      <c r="V98" s="147"/>
      <c r="W98" s="147"/>
      <c r="X98" s="147"/>
      <c r="Y98" s="475"/>
      <c r="Z98" s="475"/>
      <c r="AA98" s="475"/>
      <c r="AB98" s="475"/>
    </row>
    <row r="99" spans="1:28" ht="27" customHeight="1">
      <c r="A99" s="144" t="s">
        <v>532</v>
      </c>
      <c r="B99" s="131" t="s">
        <v>352</v>
      </c>
      <c r="C99" s="143">
        <v>0</v>
      </c>
      <c r="D99" s="473"/>
      <c r="E99" s="132"/>
      <c r="F99" s="374" t="s">
        <v>626</v>
      </c>
      <c r="G99" s="374"/>
      <c r="H99" s="373"/>
      <c r="I99" s="373"/>
      <c r="J99" s="373"/>
      <c r="K99" s="373"/>
      <c r="L99" s="373"/>
      <c r="M99" s="373"/>
      <c r="N99" s="373"/>
      <c r="O99" s="373"/>
      <c r="P99" s="132"/>
      <c r="Q99" s="132"/>
      <c r="R99" s="147"/>
      <c r="S99" s="147"/>
      <c r="T99" s="147"/>
      <c r="U99" s="147"/>
      <c r="V99" s="147"/>
      <c r="W99" s="147"/>
      <c r="X99" s="147"/>
      <c r="Y99" s="475"/>
      <c r="Z99" s="475"/>
      <c r="AA99" s="475"/>
      <c r="AB99" s="475"/>
    </row>
    <row r="100" spans="1:28" ht="14.25">
      <c r="A100" s="138"/>
      <c r="B100" s="138"/>
      <c r="C100" s="473"/>
      <c r="D100" s="473"/>
      <c r="E100" s="132"/>
      <c r="F100" s="132"/>
      <c r="G100" s="132"/>
      <c r="H100" s="132"/>
      <c r="I100" s="132"/>
      <c r="J100" s="132"/>
      <c r="K100" s="132"/>
      <c r="L100" s="132"/>
      <c r="M100" s="148" t="s">
        <v>353</v>
      </c>
      <c r="N100" s="132"/>
      <c r="O100" s="132"/>
      <c r="P100" s="132"/>
      <c r="Q100" s="132"/>
      <c r="R100" s="147"/>
      <c r="S100" s="147"/>
      <c r="T100" s="147"/>
      <c r="U100" s="147"/>
      <c r="V100" s="147"/>
      <c r="W100" s="147"/>
      <c r="X100" s="147"/>
      <c r="Y100" s="475"/>
      <c r="Z100" s="475"/>
      <c r="AA100" s="475"/>
      <c r="AB100" s="475"/>
    </row>
    <row r="101" spans="1:28" ht="14.25">
      <c r="A101" s="125" t="s">
        <v>354</v>
      </c>
      <c r="B101" s="138"/>
      <c r="C101" s="473"/>
      <c r="D101" s="473"/>
      <c r="E101" s="132"/>
      <c r="F101" s="674" t="s">
        <v>627</v>
      </c>
      <c r="G101" s="674"/>
      <c r="H101" s="148"/>
      <c r="I101" s="148"/>
      <c r="J101" s="132"/>
      <c r="K101" s="373"/>
      <c r="L101" s="373"/>
      <c r="M101" s="373"/>
      <c r="N101" s="373"/>
      <c r="O101" s="373"/>
      <c r="P101" s="132"/>
      <c r="Q101" s="132"/>
      <c r="R101" s="147"/>
      <c r="S101" s="147"/>
      <c r="T101" s="147"/>
      <c r="U101" s="147"/>
      <c r="V101" s="147"/>
      <c r="W101" s="147"/>
      <c r="X101" s="147"/>
      <c r="Y101" s="475"/>
      <c r="Z101" s="475"/>
      <c r="AA101" s="475"/>
      <c r="AB101" s="475"/>
    </row>
    <row r="102" spans="1:28" ht="28.5">
      <c r="A102" s="133"/>
      <c r="B102" s="141" t="s">
        <v>326</v>
      </c>
      <c r="C102" s="129" t="s">
        <v>12</v>
      </c>
      <c r="D102" s="473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47"/>
      <c r="S102" s="147"/>
      <c r="T102" s="147"/>
      <c r="U102" s="147"/>
      <c r="V102" s="147"/>
      <c r="W102" s="147"/>
      <c r="X102" s="147"/>
      <c r="Y102" s="475"/>
      <c r="Z102" s="475"/>
      <c r="AA102" s="475"/>
      <c r="AB102" s="475"/>
    </row>
    <row r="103" spans="1:28" ht="14.25">
      <c r="A103" s="128" t="s">
        <v>50</v>
      </c>
      <c r="B103" s="128" t="s">
        <v>51</v>
      </c>
      <c r="C103" s="142" t="s">
        <v>327</v>
      </c>
      <c r="D103" s="473"/>
      <c r="E103" s="132"/>
      <c r="F103" s="127"/>
      <c r="G103" s="148"/>
      <c r="H103" s="148"/>
      <c r="I103" s="148"/>
      <c r="J103" s="148"/>
      <c r="K103" s="373"/>
      <c r="L103" s="373"/>
      <c r="M103" s="373"/>
      <c r="N103" s="373"/>
      <c r="O103" s="373"/>
      <c r="P103" s="132"/>
      <c r="Q103" s="132"/>
      <c r="R103" s="147"/>
      <c r="S103" s="147"/>
      <c r="T103" s="147"/>
      <c r="U103" s="147"/>
      <c r="V103" s="147"/>
      <c r="W103" s="147"/>
      <c r="X103" s="147"/>
      <c r="Y103" s="475"/>
      <c r="Z103" s="475"/>
      <c r="AA103" s="475"/>
      <c r="AB103" s="475"/>
    </row>
    <row r="104" spans="1:28" ht="14.25">
      <c r="A104" s="133" t="s">
        <v>355</v>
      </c>
      <c r="B104" s="131" t="s">
        <v>356</v>
      </c>
      <c r="C104" s="226">
        <v>3179</v>
      </c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</row>
    <row r="105" spans="1:28" ht="14.25">
      <c r="A105" s="133" t="s">
        <v>357</v>
      </c>
      <c r="B105" s="131" t="s">
        <v>329</v>
      </c>
      <c r="C105" s="226">
        <v>440</v>
      </c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</row>
    <row r="106" spans="1:28" ht="14.25">
      <c r="A106" s="123"/>
      <c r="B106" s="136"/>
      <c r="C106" s="137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</row>
    <row r="107" spans="1:28" ht="14.25">
      <c r="A107" s="125" t="s">
        <v>358</v>
      </c>
      <c r="B107" s="138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</row>
    <row r="108" spans="1:28" ht="14.25">
      <c r="A108" s="133" t="s">
        <v>359</v>
      </c>
      <c r="B108" s="149"/>
      <c r="C108" s="129" t="s">
        <v>12</v>
      </c>
      <c r="D108" s="473"/>
      <c r="E108" s="473"/>
      <c r="F108" s="107"/>
      <c r="G108" s="107"/>
      <c r="H108" s="626"/>
      <c r="I108" s="626"/>
      <c r="J108" s="626"/>
      <c r="K108" s="479"/>
      <c r="L108" s="632"/>
      <c r="M108" s="632"/>
      <c r="N108" s="626"/>
      <c r="O108" s="626"/>
      <c r="P108" s="626"/>
      <c r="Q108" s="626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</row>
    <row r="109" spans="1:28" ht="14.25">
      <c r="A109" s="133" t="s">
        <v>360</v>
      </c>
      <c r="B109" s="149"/>
      <c r="C109" s="228">
        <v>24</v>
      </c>
      <c r="D109" s="473"/>
      <c r="E109" s="473"/>
      <c r="F109" s="107"/>
      <c r="G109" s="107"/>
      <c r="H109" s="478"/>
      <c r="I109" s="478"/>
      <c r="J109" s="478"/>
      <c r="K109" s="479"/>
      <c r="L109" s="477"/>
      <c r="M109" s="477"/>
      <c r="N109" s="478"/>
      <c r="O109" s="478"/>
      <c r="P109" s="478"/>
      <c r="Q109" s="478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5"/>
    </row>
    <row r="110" spans="1:28" ht="12.75" customHeight="1">
      <c r="A110" s="144" t="s">
        <v>361</v>
      </c>
      <c r="B110" s="149"/>
      <c r="C110" s="227">
        <v>3</v>
      </c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473"/>
      <c r="Q110" s="473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475"/>
    </row>
    <row r="111" spans="1:28" ht="24" customHeight="1">
      <c r="A111" s="144" t="s">
        <v>362</v>
      </c>
      <c r="B111" s="149"/>
      <c r="C111" s="227">
        <v>0</v>
      </c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</row>
    <row r="112" spans="1:28" ht="12.75" customHeight="1">
      <c r="A112" s="144" t="s">
        <v>363</v>
      </c>
      <c r="B112" s="149"/>
      <c r="C112" s="227">
        <v>10</v>
      </c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</row>
    <row r="113" spans="1:28" ht="12">
      <c r="A113" s="107"/>
      <c r="B113" s="107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3"/>
      <c r="P113" s="473"/>
      <c r="Q113" s="473"/>
      <c r="R113" s="475"/>
      <c r="S113" s="475"/>
      <c r="T113" s="475"/>
      <c r="U113" s="475"/>
      <c r="V113" s="475"/>
      <c r="W113" s="475"/>
      <c r="X113" s="475"/>
      <c r="Y113" s="475"/>
      <c r="Z113" s="475"/>
      <c r="AA113" s="475"/>
      <c r="AB113" s="475"/>
    </row>
    <row r="114" spans="1:28" s="6" customFormat="1" ht="12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</row>
    <row r="115" spans="1:28" s="6" customFormat="1" ht="12">
      <c r="A115" s="12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</row>
    <row r="116" spans="1:28" s="6" customFormat="1" ht="12">
      <c r="A116" s="12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</row>
    <row r="117" spans="1:28" s="6" customFormat="1" ht="12">
      <c r="A117" s="12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</row>
    <row r="118" spans="1:28" s="6" customFormat="1" ht="12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</row>
    <row r="119" spans="1:28" s="6" customFormat="1" ht="12">
      <c r="A119" s="12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</row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</sheetData>
  <sheetProtection password="D259" sheet="1" objects="1" scenarios="1" formatColumns="0" formatRows="0"/>
  <mergeCells count="56">
    <mergeCell ref="A57:B57"/>
    <mergeCell ref="B3:B8"/>
    <mergeCell ref="I3:I8"/>
    <mergeCell ref="F5:F8"/>
    <mergeCell ref="G5:G8"/>
    <mergeCell ref="E4:G4"/>
    <mergeCell ref="E5:E8"/>
    <mergeCell ref="A3:A8"/>
    <mergeCell ref="D4:D8"/>
    <mergeCell ref="H3:H8"/>
    <mergeCell ref="H108:J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T1:V1"/>
    <mergeCell ref="P5:P8"/>
    <mergeCell ref="R3:R8"/>
    <mergeCell ref="S3:S8"/>
    <mergeCell ref="T3:U3"/>
    <mergeCell ref="V3:AC3"/>
    <mergeCell ref="B2:S2"/>
    <mergeCell ref="T2:AD2"/>
    <mergeCell ref="U4:U8"/>
    <mergeCell ref="AD3:AD8"/>
    <mergeCell ref="K4:K8"/>
    <mergeCell ref="A1:J1"/>
    <mergeCell ref="N1:Q1"/>
    <mergeCell ref="K3:N3"/>
    <mergeCell ref="Q3:Q8"/>
    <mergeCell ref="C3:C8"/>
    <mergeCell ref="K60:K61"/>
    <mergeCell ref="AC4:AC8"/>
    <mergeCell ref="M5:M8"/>
    <mergeCell ref="AB4:AB8"/>
    <mergeCell ref="X4:Y4"/>
    <mergeCell ref="O5:O8"/>
    <mergeCell ref="O3:P4"/>
    <mergeCell ref="L4:L8"/>
    <mergeCell ref="T4:T8"/>
    <mergeCell ref="N5:N8"/>
    <mergeCell ref="N108:Q108"/>
    <mergeCell ref="X5:X8"/>
    <mergeCell ref="M4:N4"/>
    <mergeCell ref="AA4:AA8"/>
    <mergeCell ref="V4:V8"/>
    <mergeCell ref="P94:V94"/>
    <mergeCell ref="L108:M108"/>
    <mergeCell ref="Y5:Y8"/>
    <mergeCell ref="Z4:Z8"/>
    <mergeCell ref="W4:W8"/>
  </mergeCells>
  <hyperlinks>
    <hyperlink ref="T1:U1" location="'Списък Приложения'!A1" display="НАЗАД"/>
  </hyperlink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26"/>
  <sheetViews>
    <sheetView zoomScale="80" zoomScaleNormal="80" zoomScalePageLayoutView="0" workbookViewId="0" topLeftCell="A1">
      <selection activeCell="AB25" sqref="AB25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" width="7.5742187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52" t="s">
        <v>616</v>
      </c>
      <c r="D1" s="152"/>
      <c r="E1" s="152"/>
      <c r="F1" s="152"/>
      <c r="G1" s="152"/>
      <c r="H1" s="152"/>
      <c r="I1" s="152"/>
      <c r="J1" s="152"/>
      <c r="K1" s="152"/>
      <c r="L1" s="152"/>
      <c r="M1" s="152" t="s">
        <v>595</v>
      </c>
      <c r="N1" s="152"/>
      <c r="O1" s="152"/>
      <c r="P1" s="152"/>
      <c r="Q1" s="152"/>
      <c r="R1" s="152"/>
      <c r="S1" s="721" t="s">
        <v>421</v>
      </c>
      <c r="T1" s="721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</row>
    <row r="2" spans="3:46" ht="12.75">
      <c r="C2" s="152" t="s">
        <v>632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721"/>
      <c r="T2" s="721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</row>
    <row r="3" spans="11:15" ht="13.5" thickBot="1">
      <c r="K3" s="150"/>
      <c r="O3" s="150"/>
    </row>
    <row r="4" spans="1:51" ht="13.5" customHeight="1" thickBot="1">
      <c r="A4" s="714" t="s">
        <v>365</v>
      </c>
      <c r="B4" s="697" t="s">
        <v>383</v>
      </c>
      <c r="C4" s="718" t="s">
        <v>384</v>
      </c>
      <c r="D4" s="708" t="s">
        <v>385</v>
      </c>
      <c r="E4" s="709"/>
      <c r="F4" s="709"/>
      <c r="G4" s="709"/>
      <c r="H4" s="709"/>
      <c r="I4" s="710"/>
      <c r="J4" s="711" t="s">
        <v>386</v>
      </c>
      <c r="K4" s="712"/>
      <c r="L4" s="712"/>
      <c r="M4" s="712"/>
      <c r="N4" s="712"/>
      <c r="O4" s="734"/>
      <c r="P4" s="722" t="s">
        <v>387</v>
      </c>
      <c r="Q4" s="723"/>
      <c r="R4" s="723"/>
      <c r="S4" s="723"/>
      <c r="T4" s="723"/>
      <c r="U4" s="724"/>
      <c r="V4" s="728" t="s">
        <v>388</v>
      </c>
      <c r="W4" s="729"/>
      <c r="X4" s="729"/>
      <c r="Y4" s="729"/>
      <c r="Z4" s="729"/>
      <c r="AA4" s="730"/>
      <c r="AB4" s="711" t="s">
        <v>389</v>
      </c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693" t="s">
        <v>390</v>
      </c>
      <c r="AO4" s="694"/>
      <c r="AP4" s="694"/>
      <c r="AQ4" s="694"/>
      <c r="AR4" s="694"/>
      <c r="AS4" s="695"/>
      <c r="AT4" s="696" t="s">
        <v>391</v>
      </c>
      <c r="AU4" s="697"/>
      <c r="AV4" s="697"/>
      <c r="AW4" s="697"/>
      <c r="AX4" s="697"/>
      <c r="AY4" s="698"/>
    </row>
    <row r="5" spans="1:51" ht="33.75" customHeight="1">
      <c r="A5" s="715"/>
      <c r="B5" s="717"/>
      <c r="C5" s="719"/>
      <c r="D5" s="702"/>
      <c r="E5" s="703"/>
      <c r="F5" s="703"/>
      <c r="G5" s="703"/>
      <c r="H5" s="703"/>
      <c r="I5" s="704"/>
      <c r="J5" s="735"/>
      <c r="K5" s="736"/>
      <c r="L5" s="736"/>
      <c r="M5" s="736"/>
      <c r="N5" s="736"/>
      <c r="O5" s="737"/>
      <c r="P5" s="725"/>
      <c r="Q5" s="726"/>
      <c r="R5" s="726"/>
      <c r="S5" s="726"/>
      <c r="T5" s="726"/>
      <c r="U5" s="727"/>
      <c r="V5" s="731"/>
      <c r="W5" s="732"/>
      <c r="X5" s="732"/>
      <c r="Y5" s="732"/>
      <c r="Z5" s="732"/>
      <c r="AA5" s="733"/>
      <c r="AB5" s="708" t="s">
        <v>392</v>
      </c>
      <c r="AC5" s="709"/>
      <c r="AD5" s="709"/>
      <c r="AE5" s="709"/>
      <c r="AF5" s="709"/>
      <c r="AG5" s="710"/>
      <c r="AH5" s="708" t="s">
        <v>295</v>
      </c>
      <c r="AI5" s="709"/>
      <c r="AJ5" s="709"/>
      <c r="AK5" s="709"/>
      <c r="AL5" s="709"/>
      <c r="AM5" s="710"/>
      <c r="AN5" s="702" t="s">
        <v>393</v>
      </c>
      <c r="AO5" s="703"/>
      <c r="AP5" s="703"/>
      <c r="AQ5" s="703"/>
      <c r="AR5" s="703"/>
      <c r="AS5" s="704"/>
      <c r="AT5" s="699"/>
      <c r="AU5" s="700"/>
      <c r="AV5" s="700"/>
      <c r="AW5" s="700"/>
      <c r="AX5" s="700"/>
      <c r="AY5" s="701"/>
    </row>
    <row r="6" spans="1:51" ht="12.75" customHeight="1">
      <c r="A6" s="715"/>
      <c r="B6" s="717"/>
      <c r="C6" s="719"/>
      <c r="D6" s="705" t="s">
        <v>394</v>
      </c>
      <c r="E6" s="706" t="s">
        <v>395</v>
      </c>
      <c r="F6" s="706"/>
      <c r="G6" s="706"/>
      <c r="H6" s="706"/>
      <c r="I6" s="707"/>
      <c r="J6" s="705" t="s">
        <v>394</v>
      </c>
      <c r="K6" s="706" t="s">
        <v>395</v>
      </c>
      <c r="L6" s="706"/>
      <c r="M6" s="706"/>
      <c r="N6" s="706"/>
      <c r="O6" s="707"/>
      <c r="P6" s="705" t="s">
        <v>394</v>
      </c>
      <c r="Q6" s="706" t="s">
        <v>395</v>
      </c>
      <c r="R6" s="706"/>
      <c r="S6" s="706"/>
      <c r="T6" s="706"/>
      <c r="U6" s="707"/>
      <c r="V6" s="705" t="s">
        <v>394</v>
      </c>
      <c r="W6" s="706" t="s">
        <v>395</v>
      </c>
      <c r="X6" s="706"/>
      <c r="Y6" s="706"/>
      <c r="Z6" s="706"/>
      <c r="AA6" s="707"/>
      <c r="AB6" s="705" t="s">
        <v>394</v>
      </c>
      <c r="AC6" s="706" t="s">
        <v>395</v>
      </c>
      <c r="AD6" s="706"/>
      <c r="AE6" s="706"/>
      <c r="AF6" s="706"/>
      <c r="AG6" s="707"/>
      <c r="AH6" s="705" t="s">
        <v>394</v>
      </c>
      <c r="AI6" s="706" t="s">
        <v>395</v>
      </c>
      <c r="AJ6" s="706"/>
      <c r="AK6" s="706"/>
      <c r="AL6" s="706"/>
      <c r="AM6" s="707"/>
      <c r="AN6" s="705" t="s">
        <v>394</v>
      </c>
      <c r="AO6" s="706" t="s">
        <v>395</v>
      </c>
      <c r="AP6" s="706"/>
      <c r="AQ6" s="706"/>
      <c r="AR6" s="706"/>
      <c r="AS6" s="707"/>
      <c r="AT6" s="705" t="s">
        <v>394</v>
      </c>
      <c r="AU6" s="706" t="s">
        <v>395</v>
      </c>
      <c r="AV6" s="706"/>
      <c r="AW6" s="706"/>
      <c r="AX6" s="706"/>
      <c r="AY6" s="707"/>
    </row>
    <row r="7" spans="1:51" ht="24" customHeight="1" thickBot="1">
      <c r="A7" s="716"/>
      <c r="B7" s="700"/>
      <c r="C7" s="720"/>
      <c r="D7" s="705"/>
      <c r="E7" s="175" t="s">
        <v>396</v>
      </c>
      <c r="F7" s="89" t="s">
        <v>397</v>
      </c>
      <c r="G7" s="89" t="s">
        <v>398</v>
      </c>
      <c r="H7" s="89" t="s">
        <v>399</v>
      </c>
      <c r="I7" s="176" t="s">
        <v>400</v>
      </c>
      <c r="J7" s="705"/>
      <c r="K7" s="175" t="s">
        <v>396</v>
      </c>
      <c r="L7" s="89" t="s">
        <v>397</v>
      </c>
      <c r="M7" s="89" t="s">
        <v>398</v>
      </c>
      <c r="N7" s="89" t="s">
        <v>399</v>
      </c>
      <c r="O7" s="176" t="s">
        <v>400</v>
      </c>
      <c r="P7" s="705"/>
      <c r="Q7" s="175" t="s">
        <v>396</v>
      </c>
      <c r="R7" s="89" t="s">
        <v>397</v>
      </c>
      <c r="S7" s="89" t="s">
        <v>398</v>
      </c>
      <c r="T7" s="89" t="s">
        <v>399</v>
      </c>
      <c r="U7" s="176" t="s">
        <v>400</v>
      </c>
      <c r="V7" s="705"/>
      <c r="W7" s="175" t="s">
        <v>396</v>
      </c>
      <c r="X7" s="89" t="s">
        <v>397</v>
      </c>
      <c r="Y7" s="89" t="s">
        <v>398</v>
      </c>
      <c r="Z7" s="89" t="s">
        <v>399</v>
      </c>
      <c r="AA7" s="176" t="s">
        <v>400</v>
      </c>
      <c r="AB7" s="705"/>
      <c r="AC7" s="175" t="s">
        <v>396</v>
      </c>
      <c r="AD7" s="89" t="s">
        <v>397</v>
      </c>
      <c r="AE7" s="89" t="s">
        <v>398</v>
      </c>
      <c r="AF7" s="89" t="s">
        <v>399</v>
      </c>
      <c r="AG7" s="176" t="s">
        <v>400</v>
      </c>
      <c r="AH7" s="705"/>
      <c r="AI7" s="175" t="s">
        <v>396</v>
      </c>
      <c r="AJ7" s="89" t="s">
        <v>397</v>
      </c>
      <c r="AK7" s="89" t="s">
        <v>398</v>
      </c>
      <c r="AL7" s="89" t="s">
        <v>399</v>
      </c>
      <c r="AM7" s="176" t="s">
        <v>400</v>
      </c>
      <c r="AN7" s="705"/>
      <c r="AO7" s="175" t="s">
        <v>396</v>
      </c>
      <c r="AP7" s="89" t="s">
        <v>397</v>
      </c>
      <c r="AQ7" s="89" t="s">
        <v>398</v>
      </c>
      <c r="AR7" s="89" t="s">
        <v>399</v>
      </c>
      <c r="AS7" s="176" t="s">
        <v>400</v>
      </c>
      <c r="AT7" s="705"/>
      <c r="AU7" s="175" t="s">
        <v>396</v>
      </c>
      <c r="AV7" s="89" t="s">
        <v>397</v>
      </c>
      <c r="AW7" s="89" t="s">
        <v>398</v>
      </c>
      <c r="AX7" s="89" t="s">
        <v>399</v>
      </c>
      <c r="AY7" s="176" t="s">
        <v>400</v>
      </c>
    </row>
    <row r="8" spans="1:51" ht="12">
      <c r="A8" s="177"/>
      <c r="B8" s="178" t="s">
        <v>379</v>
      </c>
      <c r="C8" s="179"/>
      <c r="D8" s="180">
        <f>E8+F8+G8+H8+I8</f>
        <v>38</v>
      </c>
      <c r="E8" s="156">
        <f>SUM(E9:E20)</f>
        <v>12</v>
      </c>
      <c r="F8" s="156">
        <f>SUM(F9:F20)</f>
        <v>3</v>
      </c>
      <c r="G8" s="156">
        <f>SUM(G9:G20)</f>
        <v>2</v>
      </c>
      <c r="H8" s="156">
        <f>SUM(H9:H20)</f>
        <v>2</v>
      </c>
      <c r="I8" s="181">
        <f>SUM(I9:I20)</f>
        <v>19</v>
      </c>
      <c r="J8" s="180">
        <f>K8+L8+M8+N8+O8</f>
        <v>537</v>
      </c>
      <c r="K8" s="156">
        <f>SUM(K9:K20)</f>
        <v>117</v>
      </c>
      <c r="L8" s="156">
        <f>SUM(L9:L20)</f>
        <v>4</v>
      </c>
      <c r="M8" s="156">
        <f>SUM(M9:M20)</f>
        <v>26</v>
      </c>
      <c r="N8" s="156">
        <f>SUM(N9:N20)</f>
        <v>242</v>
      </c>
      <c r="O8" s="181">
        <f>SUM(O9:O20)</f>
        <v>148</v>
      </c>
      <c r="P8" s="180">
        <f>Q8+R8+S8+T8+U8</f>
        <v>575</v>
      </c>
      <c r="Q8" s="156">
        <f>SUM(Q9:Q20)</f>
        <v>129</v>
      </c>
      <c r="R8" s="156">
        <f>SUM(R9:R20)</f>
        <v>7</v>
      </c>
      <c r="S8" s="156">
        <f>SUM(S9:S20)</f>
        <v>28</v>
      </c>
      <c r="T8" s="156">
        <f>SUM(T9:T20)</f>
        <v>244</v>
      </c>
      <c r="U8" s="181">
        <f>SUM(U9:U20)</f>
        <v>167</v>
      </c>
      <c r="V8" s="180">
        <f>W8+X8+Y8+Z8+AA8</f>
        <v>520</v>
      </c>
      <c r="W8" s="156">
        <f>SUM(W9:W20)</f>
        <v>118</v>
      </c>
      <c r="X8" s="156">
        <f>SUM(X9:X20)</f>
        <v>6</v>
      </c>
      <c r="Y8" s="156">
        <f>SUM(Y9:Y20)</f>
        <v>23</v>
      </c>
      <c r="Z8" s="156">
        <f>SUM(Z9:Z20)</f>
        <v>240</v>
      </c>
      <c r="AA8" s="181">
        <f>SUM(AA9:AA20)</f>
        <v>133</v>
      </c>
      <c r="AB8" s="180">
        <f>AC8+AD8+AE8+AF8+AG8</f>
        <v>451</v>
      </c>
      <c r="AC8" s="156">
        <f>SUM(AC9:AC20)</f>
        <v>68</v>
      </c>
      <c r="AD8" s="156">
        <f>SUM(AD9:AD20)</f>
        <v>4</v>
      </c>
      <c r="AE8" s="156">
        <f>SUM(AE9:AE20)</f>
        <v>20</v>
      </c>
      <c r="AF8" s="156">
        <f>SUM(AF9:AF20)</f>
        <v>230</v>
      </c>
      <c r="AG8" s="181">
        <f>SUM(AG9:AG20)</f>
        <v>129</v>
      </c>
      <c r="AH8" s="180">
        <f>AI8+AJ8+AK8+AL8+AM8</f>
        <v>69</v>
      </c>
      <c r="AI8" s="156">
        <f>SUM(AI9:AI20)</f>
        <v>50</v>
      </c>
      <c r="AJ8" s="156">
        <f>SUM(AJ9:AJ20)</f>
        <v>2</v>
      </c>
      <c r="AK8" s="156">
        <f>SUM(AK9:AK20)</f>
        <v>3</v>
      </c>
      <c r="AL8" s="156">
        <f>SUM(AL9:AL20)</f>
        <v>10</v>
      </c>
      <c r="AM8" s="181">
        <f>SUM(AM9:AM20)</f>
        <v>4</v>
      </c>
      <c r="AN8" s="180">
        <f>AO8+AP8+AQ8+AR8+AS8</f>
        <v>496</v>
      </c>
      <c r="AO8" s="156">
        <f>SUM(AO9:AO20)</f>
        <v>109</v>
      </c>
      <c r="AP8" s="156">
        <f>SUM(AP9:AP20)</f>
        <v>6</v>
      </c>
      <c r="AQ8" s="156">
        <f>SUM(AQ9:AQ20)</f>
        <v>21</v>
      </c>
      <c r="AR8" s="156">
        <f>SUM(AR9:AR20)</f>
        <v>240</v>
      </c>
      <c r="AS8" s="181">
        <f>SUM(AS9:AS20)</f>
        <v>120</v>
      </c>
      <c r="AT8" s="180">
        <f>AU8+AV8+AW8+AX8+AY8</f>
        <v>55</v>
      </c>
      <c r="AU8" s="156">
        <f>SUM(AU9:AU20)</f>
        <v>11</v>
      </c>
      <c r="AV8" s="156">
        <f>SUM(AV9:AV20)</f>
        <v>1</v>
      </c>
      <c r="AW8" s="156">
        <f>SUM(AW9:AW20)</f>
        <v>5</v>
      </c>
      <c r="AX8" s="156">
        <f>SUM(AX9:AX20)</f>
        <v>4</v>
      </c>
      <c r="AY8" s="181">
        <f>SUM(AY9:AY20)</f>
        <v>34</v>
      </c>
    </row>
    <row r="9" spans="1:51" ht="12">
      <c r="A9" s="153">
        <v>1</v>
      </c>
      <c r="B9" s="182" t="s">
        <v>590</v>
      </c>
      <c r="C9" s="527" t="s">
        <v>609</v>
      </c>
      <c r="D9" s="180">
        <f aca="true" t="shared" si="0" ref="D9:D20">E9+F9+G9+H9+I9</f>
        <v>11</v>
      </c>
      <c r="E9" s="183">
        <v>4</v>
      </c>
      <c r="F9" s="91">
        <v>1</v>
      </c>
      <c r="G9" s="91">
        <v>1</v>
      </c>
      <c r="H9" s="91">
        <v>1</v>
      </c>
      <c r="I9" s="158">
        <v>4</v>
      </c>
      <c r="J9" s="180">
        <f aca="true" t="shared" si="1" ref="J9:J20">K9+L9+M9+N9+O9</f>
        <v>148</v>
      </c>
      <c r="K9" s="184">
        <v>33</v>
      </c>
      <c r="L9" s="91">
        <v>2</v>
      </c>
      <c r="M9" s="91">
        <v>8</v>
      </c>
      <c r="N9" s="91">
        <v>64</v>
      </c>
      <c r="O9" s="158">
        <v>41</v>
      </c>
      <c r="P9" s="180">
        <f>Q9+R9+S9+T9+U9</f>
        <v>159</v>
      </c>
      <c r="Q9" s="155">
        <f>E9+K9</f>
        <v>37</v>
      </c>
      <c r="R9" s="155">
        <f>F9+L9</f>
        <v>3</v>
      </c>
      <c r="S9" s="155">
        <f>G9+M9</f>
        <v>9</v>
      </c>
      <c r="T9" s="155">
        <f>H9+N9</f>
        <v>65</v>
      </c>
      <c r="U9" s="157">
        <f>I9+O9</f>
        <v>45</v>
      </c>
      <c r="V9" s="180">
        <f aca="true" t="shared" si="2" ref="V9:V20">W9+X9+Y9+Z9+AA9</f>
        <v>145</v>
      </c>
      <c r="W9" s="155">
        <f aca="true" t="shared" si="3" ref="W9:AA14">AC9+AI9</f>
        <v>34</v>
      </c>
      <c r="X9" s="155">
        <f t="shared" si="3"/>
        <v>3</v>
      </c>
      <c r="Y9" s="155">
        <f t="shared" si="3"/>
        <v>7</v>
      </c>
      <c r="Z9" s="155">
        <f t="shared" si="3"/>
        <v>63</v>
      </c>
      <c r="AA9" s="157">
        <f t="shared" si="3"/>
        <v>38</v>
      </c>
      <c r="AB9" s="180">
        <f aca="true" t="shared" si="4" ref="AB9:AB20">AC9+AD9+AE9+AF9+AG9</f>
        <v>121</v>
      </c>
      <c r="AC9" s="91">
        <v>18</v>
      </c>
      <c r="AD9" s="91">
        <v>2</v>
      </c>
      <c r="AE9" s="91">
        <v>5</v>
      </c>
      <c r="AF9" s="91">
        <v>60</v>
      </c>
      <c r="AG9" s="158">
        <v>36</v>
      </c>
      <c r="AH9" s="180">
        <f aca="true" t="shared" si="5" ref="AH9:AH20">AI9+AJ9+AK9+AL9+AM9</f>
        <v>24</v>
      </c>
      <c r="AI9" s="91">
        <v>16</v>
      </c>
      <c r="AJ9" s="91">
        <v>1</v>
      </c>
      <c r="AK9" s="91">
        <v>2</v>
      </c>
      <c r="AL9" s="91">
        <v>3</v>
      </c>
      <c r="AM9" s="158">
        <v>2</v>
      </c>
      <c r="AN9" s="180">
        <f aca="true" t="shared" si="6" ref="AN9:AN20">AO9+AP9+AQ9+AR9+AS9</f>
        <v>141</v>
      </c>
      <c r="AO9" s="91">
        <v>31</v>
      </c>
      <c r="AP9" s="91">
        <v>3</v>
      </c>
      <c r="AQ9" s="91">
        <v>7</v>
      </c>
      <c r="AR9" s="91">
        <v>63</v>
      </c>
      <c r="AS9" s="158">
        <v>37</v>
      </c>
      <c r="AT9" s="180">
        <f aca="true" t="shared" si="7" ref="AT9:AT20">AU9+AV9+AW9+AX9+AY9</f>
        <v>14</v>
      </c>
      <c r="AU9" s="155">
        <f>Q9-W9</f>
        <v>3</v>
      </c>
      <c r="AV9" s="155">
        <f>R9-X9</f>
        <v>0</v>
      </c>
      <c r="AW9" s="155">
        <f>S9-Y9</f>
        <v>2</v>
      </c>
      <c r="AX9" s="155">
        <f>T9-Z9</f>
        <v>2</v>
      </c>
      <c r="AY9" s="157">
        <f>U9-AA9</f>
        <v>7</v>
      </c>
    </row>
    <row r="10" spans="1:51" ht="12">
      <c r="A10" s="153">
        <v>2</v>
      </c>
      <c r="B10" s="182" t="s">
        <v>591</v>
      </c>
      <c r="C10" s="527" t="s">
        <v>610</v>
      </c>
      <c r="D10" s="180">
        <f t="shared" si="0"/>
        <v>0</v>
      </c>
      <c r="E10" s="183">
        <v>0</v>
      </c>
      <c r="F10" s="91">
        <v>0</v>
      </c>
      <c r="G10" s="91">
        <v>0</v>
      </c>
      <c r="H10" s="91">
        <v>0</v>
      </c>
      <c r="I10" s="158">
        <v>0</v>
      </c>
      <c r="J10" s="180">
        <f t="shared" si="1"/>
        <v>1</v>
      </c>
      <c r="K10" s="184">
        <v>0</v>
      </c>
      <c r="L10" s="91">
        <v>0</v>
      </c>
      <c r="M10" s="91">
        <v>0</v>
      </c>
      <c r="N10" s="91">
        <v>1</v>
      </c>
      <c r="O10" s="158">
        <v>0</v>
      </c>
      <c r="P10" s="180">
        <f aca="true" t="shared" si="8" ref="P10:P20">Q10+R10+S10+T10+U10</f>
        <v>1</v>
      </c>
      <c r="Q10" s="155">
        <f aca="true" t="shared" si="9" ref="Q10:Q20">E10+K10</f>
        <v>0</v>
      </c>
      <c r="R10" s="155">
        <f aca="true" t="shared" si="10" ref="R10:U14">F10+L10</f>
        <v>0</v>
      </c>
      <c r="S10" s="155">
        <f t="shared" si="10"/>
        <v>0</v>
      </c>
      <c r="T10" s="155">
        <f t="shared" si="10"/>
        <v>1</v>
      </c>
      <c r="U10" s="157">
        <f t="shared" si="10"/>
        <v>0</v>
      </c>
      <c r="V10" s="180">
        <f t="shared" si="2"/>
        <v>1</v>
      </c>
      <c r="W10" s="155">
        <f t="shared" si="3"/>
        <v>0</v>
      </c>
      <c r="X10" s="155">
        <f t="shared" si="3"/>
        <v>0</v>
      </c>
      <c r="Y10" s="155">
        <f t="shared" si="3"/>
        <v>0</v>
      </c>
      <c r="Z10" s="155">
        <f t="shared" si="3"/>
        <v>1</v>
      </c>
      <c r="AA10" s="157">
        <f t="shared" si="3"/>
        <v>0</v>
      </c>
      <c r="AB10" s="180">
        <f t="shared" si="4"/>
        <v>1</v>
      </c>
      <c r="AC10" s="91">
        <v>0</v>
      </c>
      <c r="AD10" s="91">
        <v>0</v>
      </c>
      <c r="AE10" s="91">
        <v>0</v>
      </c>
      <c r="AF10" s="91">
        <v>1</v>
      </c>
      <c r="AG10" s="158">
        <v>0</v>
      </c>
      <c r="AH10" s="180">
        <f t="shared" si="5"/>
        <v>0</v>
      </c>
      <c r="AI10" s="91">
        <v>0</v>
      </c>
      <c r="AJ10" s="91">
        <v>0</v>
      </c>
      <c r="AK10" s="91">
        <v>0</v>
      </c>
      <c r="AL10" s="91">
        <v>0</v>
      </c>
      <c r="AM10" s="158">
        <v>0</v>
      </c>
      <c r="AN10" s="180">
        <f t="shared" si="6"/>
        <v>1</v>
      </c>
      <c r="AO10" s="91">
        <v>0</v>
      </c>
      <c r="AP10" s="91">
        <v>0</v>
      </c>
      <c r="AQ10" s="91">
        <v>0</v>
      </c>
      <c r="AR10" s="91">
        <v>1</v>
      </c>
      <c r="AS10" s="158">
        <v>0</v>
      </c>
      <c r="AT10" s="180">
        <f t="shared" si="7"/>
        <v>0</v>
      </c>
      <c r="AU10" s="155">
        <f aca="true" t="shared" si="11" ref="AU10:AY20">Q10-W10</f>
        <v>0</v>
      </c>
      <c r="AV10" s="155">
        <f t="shared" si="11"/>
        <v>0</v>
      </c>
      <c r="AW10" s="155">
        <f t="shared" si="11"/>
        <v>0</v>
      </c>
      <c r="AX10" s="155">
        <f t="shared" si="11"/>
        <v>0</v>
      </c>
      <c r="AY10" s="157">
        <f t="shared" si="11"/>
        <v>0</v>
      </c>
    </row>
    <row r="11" spans="1:51" ht="12">
      <c r="A11" s="153">
        <v>3</v>
      </c>
      <c r="B11" s="182" t="s">
        <v>592</v>
      </c>
      <c r="C11" s="527" t="s">
        <v>611</v>
      </c>
      <c r="D11" s="180">
        <f t="shared" si="0"/>
        <v>15</v>
      </c>
      <c r="E11" s="183">
        <v>5</v>
      </c>
      <c r="F11" s="91">
        <v>1</v>
      </c>
      <c r="G11" s="91">
        <v>0</v>
      </c>
      <c r="H11" s="91">
        <v>1</v>
      </c>
      <c r="I11" s="158">
        <v>8</v>
      </c>
      <c r="J11" s="180">
        <f t="shared" si="1"/>
        <v>181</v>
      </c>
      <c r="K11" s="184">
        <v>43</v>
      </c>
      <c r="L11" s="91">
        <v>1</v>
      </c>
      <c r="M11" s="91">
        <v>9</v>
      </c>
      <c r="N11" s="91">
        <v>75</v>
      </c>
      <c r="O11" s="158">
        <v>53</v>
      </c>
      <c r="P11" s="180">
        <f t="shared" si="8"/>
        <v>196</v>
      </c>
      <c r="Q11" s="155">
        <f t="shared" si="9"/>
        <v>48</v>
      </c>
      <c r="R11" s="155">
        <f t="shared" si="10"/>
        <v>2</v>
      </c>
      <c r="S11" s="155">
        <f t="shared" si="10"/>
        <v>9</v>
      </c>
      <c r="T11" s="155">
        <f t="shared" si="10"/>
        <v>76</v>
      </c>
      <c r="U11" s="157">
        <f t="shared" si="10"/>
        <v>61</v>
      </c>
      <c r="V11" s="180">
        <f>W11+X11+Y11+Z11+AA11</f>
        <v>176</v>
      </c>
      <c r="W11" s="155">
        <f t="shared" si="3"/>
        <v>45</v>
      </c>
      <c r="X11" s="155">
        <f t="shared" si="3"/>
        <v>1</v>
      </c>
      <c r="Y11" s="155">
        <f t="shared" si="3"/>
        <v>7</v>
      </c>
      <c r="Z11" s="155">
        <f t="shared" si="3"/>
        <v>74</v>
      </c>
      <c r="AA11" s="157">
        <f t="shared" si="3"/>
        <v>49</v>
      </c>
      <c r="AB11" s="180">
        <f>AC11+AD11+AE11+AF11+AG11</f>
        <v>156</v>
      </c>
      <c r="AC11" s="91">
        <v>30</v>
      </c>
      <c r="AD11" s="91">
        <v>1</v>
      </c>
      <c r="AE11" s="91">
        <v>7</v>
      </c>
      <c r="AF11" s="91">
        <v>70</v>
      </c>
      <c r="AG11" s="158">
        <v>48</v>
      </c>
      <c r="AH11" s="180">
        <f t="shared" si="5"/>
        <v>20</v>
      </c>
      <c r="AI11" s="91">
        <v>15</v>
      </c>
      <c r="AJ11" s="91">
        <v>0</v>
      </c>
      <c r="AK11" s="91">
        <v>0</v>
      </c>
      <c r="AL11" s="91">
        <v>4</v>
      </c>
      <c r="AM11" s="158">
        <v>1</v>
      </c>
      <c r="AN11" s="180">
        <f t="shared" si="6"/>
        <v>162</v>
      </c>
      <c r="AO11" s="91">
        <v>40</v>
      </c>
      <c r="AP11" s="91">
        <v>1</v>
      </c>
      <c r="AQ11" s="91">
        <v>5</v>
      </c>
      <c r="AR11" s="91">
        <v>74</v>
      </c>
      <c r="AS11" s="158">
        <v>42</v>
      </c>
      <c r="AT11" s="180">
        <f t="shared" si="7"/>
        <v>20</v>
      </c>
      <c r="AU11" s="155">
        <f t="shared" si="11"/>
        <v>3</v>
      </c>
      <c r="AV11" s="155">
        <f t="shared" si="11"/>
        <v>1</v>
      </c>
      <c r="AW11" s="155">
        <f t="shared" si="11"/>
        <v>2</v>
      </c>
      <c r="AX11" s="155">
        <f t="shared" si="11"/>
        <v>2</v>
      </c>
      <c r="AY11" s="157">
        <f t="shared" si="11"/>
        <v>12</v>
      </c>
    </row>
    <row r="12" spans="1:51" ht="12">
      <c r="A12" s="153">
        <v>4</v>
      </c>
      <c r="B12" s="182" t="s">
        <v>593</v>
      </c>
      <c r="C12" s="527" t="s">
        <v>612</v>
      </c>
      <c r="D12" s="180">
        <f t="shared" si="0"/>
        <v>12</v>
      </c>
      <c r="E12" s="183">
        <v>3</v>
      </c>
      <c r="F12" s="91">
        <v>1</v>
      </c>
      <c r="G12" s="91">
        <v>1</v>
      </c>
      <c r="H12" s="91">
        <v>0</v>
      </c>
      <c r="I12" s="158">
        <v>7</v>
      </c>
      <c r="J12" s="180">
        <f t="shared" si="1"/>
        <v>204</v>
      </c>
      <c r="K12" s="184">
        <v>40</v>
      </c>
      <c r="L12" s="91">
        <v>1</v>
      </c>
      <c r="M12" s="91">
        <v>8</v>
      </c>
      <c r="N12" s="91">
        <v>101</v>
      </c>
      <c r="O12" s="158">
        <v>54</v>
      </c>
      <c r="P12" s="180">
        <f t="shared" si="8"/>
        <v>216</v>
      </c>
      <c r="Q12" s="155">
        <f t="shared" si="9"/>
        <v>43</v>
      </c>
      <c r="R12" s="155">
        <f t="shared" si="10"/>
        <v>2</v>
      </c>
      <c r="S12" s="155">
        <f t="shared" si="10"/>
        <v>9</v>
      </c>
      <c r="T12" s="155">
        <f t="shared" si="10"/>
        <v>101</v>
      </c>
      <c r="U12" s="157">
        <f t="shared" si="10"/>
        <v>61</v>
      </c>
      <c r="V12" s="180">
        <f t="shared" si="2"/>
        <v>195</v>
      </c>
      <c r="W12" s="155">
        <f t="shared" si="3"/>
        <v>38</v>
      </c>
      <c r="X12" s="155">
        <f t="shared" si="3"/>
        <v>2</v>
      </c>
      <c r="Y12" s="155">
        <f t="shared" si="3"/>
        <v>8</v>
      </c>
      <c r="Z12" s="155">
        <f t="shared" si="3"/>
        <v>101</v>
      </c>
      <c r="AA12" s="157">
        <f t="shared" si="3"/>
        <v>46</v>
      </c>
      <c r="AB12" s="180">
        <f t="shared" si="4"/>
        <v>171</v>
      </c>
      <c r="AC12" s="91">
        <v>20</v>
      </c>
      <c r="AD12" s="91">
        <v>1</v>
      </c>
      <c r="AE12" s="91">
        <v>7</v>
      </c>
      <c r="AF12" s="91">
        <v>98</v>
      </c>
      <c r="AG12" s="158">
        <v>45</v>
      </c>
      <c r="AH12" s="180">
        <f t="shared" si="5"/>
        <v>24</v>
      </c>
      <c r="AI12" s="91">
        <v>18</v>
      </c>
      <c r="AJ12" s="91">
        <v>1</v>
      </c>
      <c r="AK12" s="91">
        <v>1</v>
      </c>
      <c r="AL12" s="91">
        <v>3</v>
      </c>
      <c r="AM12" s="158">
        <v>1</v>
      </c>
      <c r="AN12" s="180">
        <f t="shared" si="6"/>
        <v>189</v>
      </c>
      <c r="AO12" s="91">
        <v>37</v>
      </c>
      <c r="AP12" s="91">
        <v>2</v>
      </c>
      <c r="AQ12" s="91">
        <v>8</v>
      </c>
      <c r="AR12" s="91">
        <v>101</v>
      </c>
      <c r="AS12" s="158">
        <v>41</v>
      </c>
      <c r="AT12" s="180">
        <f t="shared" si="7"/>
        <v>21</v>
      </c>
      <c r="AU12" s="155">
        <f t="shared" si="11"/>
        <v>5</v>
      </c>
      <c r="AV12" s="155">
        <f t="shared" si="11"/>
        <v>0</v>
      </c>
      <c r="AW12" s="155">
        <f t="shared" si="11"/>
        <v>1</v>
      </c>
      <c r="AX12" s="155">
        <f t="shared" si="11"/>
        <v>0</v>
      </c>
      <c r="AY12" s="157">
        <f t="shared" si="11"/>
        <v>15</v>
      </c>
    </row>
    <row r="13" spans="1:51" ht="12">
      <c r="A13" s="153">
        <v>5</v>
      </c>
      <c r="B13" s="182" t="s">
        <v>594</v>
      </c>
      <c r="C13" s="527" t="s">
        <v>613</v>
      </c>
      <c r="D13" s="180">
        <f t="shared" si="0"/>
        <v>0</v>
      </c>
      <c r="E13" s="183">
        <v>0</v>
      </c>
      <c r="F13" s="91">
        <v>0</v>
      </c>
      <c r="G13" s="91">
        <v>0</v>
      </c>
      <c r="H13" s="91">
        <v>0</v>
      </c>
      <c r="I13" s="158">
        <v>0</v>
      </c>
      <c r="J13" s="180">
        <f t="shared" si="1"/>
        <v>3</v>
      </c>
      <c r="K13" s="184">
        <v>1</v>
      </c>
      <c r="L13" s="91">
        <v>0</v>
      </c>
      <c r="M13" s="91">
        <v>1</v>
      </c>
      <c r="N13" s="91">
        <v>1</v>
      </c>
      <c r="O13" s="158">
        <v>0</v>
      </c>
      <c r="P13" s="180">
        <f t="shared" si="8"/>
        <v>3</v>
      </c>
      <c r="Q13" s="155">
        <f t="shared" si="9"/>
        <v>1</v>
      </c>
      <c r="R13" s="155">
        <f t="shared" si="10"/>
        <v>0</v>
      </c>
      <c r="S13" s="155">
        <f t="shared" si="10"/>
        <v>1</v>
      </c>
      <c r="T13" s="155">
        <f t="shared" si="10"/>
        <v>1</v>
      </c>
      <c r="U13" s="157">
        <f t="shared" si="10"/>
        <v>0</v>
      </c>
      <c r="V13" s="180">
        <f t="shared" si="2"/>
        <v>3</v>
      </c>
      <c r="W13" s="155">
        <f t="shared" si="3"/>
        <v>1</v>
      </c>
      <c r="X13" s="155">
        <f t="shared" si="3"/>
        <v>0</v>
      </c>
      <c r="Y13" s="155">
        <f t="shared" si="3"/>
        <v>1</v>
      </c>
      <c r="Z13" s="155">
        <f t="shared" si="3"/>
        <v>1</v>
      </c>
      <c r="AA13" s="157">
        <f t="shared" si="3"/>
        <v>0</v>
      </c>
      <c r="AB13" s="180">
        <f t="shared" si="4"/>
        <v>2</v>
      </c>
      <c r="AC13" s="91">
        <v>0</v>
      </c>
      <c r="AD13" s="91">
        <v>0</v>
      </c>
      <c r="AE13" s="91">
        <v>1</v>
      </c>
      <c r="AF13" s="91">
        <v>1</v>
      </c>
      <c r="AG13" s="158">
        <v>0</v>
      </c>
      <c r="AH13" s="180">
        <f t="shared" si="5"/>
        <v>1</v>
      </c>
      <c r="AI13" s="91">
        <v>1</v>
      </c>
      <c r="AJ13" s="91">
        <v>0</v>
      </c>
      <c r="AK13" s="91">
        <v>0</v>
      </c>
      <c r="AL13" s="91">
        <v>0</v>
      </c>
      <c r="AM13" s="158">
        <v>0</v>
      </c>
      <c r="AN13" s="180">
        <f t="shared" si="6"/>
        <v>3</v>
      </c>
      <c r="AO13" s="91">
        <v>1</v>
      </c>
      <c r="AP13" s="91">
        <v>0</v>
      </c>
      <c r="AQ13" s="91">
        <v>1</v>
      </c>
      <c r="AR13" s="91">
        <v>1</v>
      </c>
      <c r="AS13" s="158">
        <v>0</v>
      </c>
      <c r="AT13" s="180">
        <f t="shared" si="7"/>
        <v>0</v>
      </c>
      <c r="AU13" s="155">
        <f t="shared" si="11"/>
        <v>0</v>
      </c>
      <c r="AV13" s="155">
        <f t="shared" si="11"/>
        <v>0</v>
      </c>
      <c r="AW13" s="155">
        <f t="shared" si="11"/>
        <v>0</v>
      </c>
      <c r="AX13" s="155">
        <f t="shared" si="11"/>
        <v>0</v>
      </c>
      <c r="AY13" s="157">
        <f t="shared" si="11"/>
        <v>0</v>
      </c>
    </row>
    <row r="14" spans="1:51" ht="12">
      <c r="A14" s="153"/>
      <c r="B14" s="182"/>
      <c r="C14" s="153"/>
      <c r="D14" s="180">
        <f t="shared" si="0"/>
        <v>0</v>
      </c>
      <c r="E14" s="183"/>
      <c r="F14" s="91"/>
      <c r="G14" s="91"/>
      <c r="H14" s="91"/>
      <c r="I14" s="158"/>
      <c r="J14" s="180">
        <f>K14+L14+M14+N14+O14</f>
        <v>0</v>
      </c>
      <c r="K14" s="184"/>
      <c r="L14" s="91"/>
      <c r="M14" s="91"/>
      <c r="N14" s="91"/>
      <c r="O14" s="158"/>
      <c r="P14" s="180">
        <f t="shared" si="8"/>
        <v>0</v>
      </c>
      <c r="Q14" s="155">
        <f t="shared" si="9"/>
        <v>0</v>
      </c>
      <c r="R14" s="155">
        <f t="shared" si="10"/>
        <v>0</v>
      </c>
      <c r="S14" s="155">
        <f t="shared" si="10"/>
        <v>0</v>
      </c>
      <c r="T14" s="155">
        <f t="shared" si="10"/>
        <v>0</v>
      </c>
      <c r="U14" s="157">
        <f t="shared" si="10"/>
        <v>0</v>
      </c>
      <c r="V14" s="180">
        <f t="shared" si="2"/>
        <v>0</v>
      </c>
      <c r="W14" s="155">
        <f t="shared" si="3"/>
        <v>0</v>
      </c>
      <c r="X14" s="155">
        <f t="shared" si="3"/>
        <v>0</v>
      </c>
      <c r="Y14" s="155">
        <f t="shared" si="3"/>
        <v>0</v>
      </c>
      <c r="Z14" s="155">
        <f t="shared" si="3"/>
        <v>0</v>
      </c>
      <c r="AA14" s="157">
        <f t="shared" si="3"/>
        <v>0</v>
      </c>
      <c r="AB14" s="180">
        <f t="shared" si="4"/>
        <v>0</v>
      </c>
      <c r="AC14" s="91"/>
      <c r="AD14" s="91"/>
      <c r="AE14" s="91"/>
      <c r="AF14" s="91"/>
      <c r="AG14" s="158"/>
      <c r="AH14" s="180">
        <f t="shared" si="5"/>
        <v>0</v>
      </c>
      <c r="AI14" s="91"/>
      <c r="AJ14" s="91"/>
      <c r="AK14" s="91"/>
      <c r="AL14" s="91"/>
      <c r="AM14" s="158"/>
      <c r="AN14" s="180">
        <f t="shared" si="6"/>
        <v>0</v>
      </c>
      <c r="AO14" s="91"/>
      <c r="AP14" s="91"/>
      <c r="AQ14" s="91"/>
      <c r="AR14" s="91"/>
      <c r="AS14" s="158"/>
      <c r="AT14" s="180">
        <f t="shared" si="7"/>
        <v>0</v>
      </c>
      <c r="AU14" s="155">
        <f t="shared" si="11"/>
        <v>0</v>
      </c>
      <c r="AV14" s="155">
        <f t="shared" si="11"/>
        <v>0</v>
      </c>
      <c r="AW14" s="155">
        <f t="shared" si="11"/>
        <v>0</v>
      </c>
      <c r="AX14" s="155">
        <f t="shared" si="11"/>
        <v>0</v>
      </c>
      <c r="AY14" s="157">
        <f t="shared" si="11"/>
        <v>0</v>
      </c>
    </row>
    <row r="15" spans="1:51" ht="12">
      <c r="A15" s="153"/>
      <c r="B15" s="182"/>
      <c r="C15" s="153"/>
      <c r="D15" s="180">
        <f t="shared" si="0"/>
        <v>0</v>
      </c>
      <c r="E15" s="91"/>
      <c r="F15" s="91"/>
      <c r="G15" s="91"/>
      <c r="H15" s="91"/>
      <c r="I15" s="158"/>
      <c r="J15" s="180">
        <f t="shared" si="1"/>
        <v>0</v>
      </c>
      <c r="K15" s="184"/>
      <c r="L15" s="91"/>
      <c r="M15" s="91"/>
      <c r="N15" s="91"/>
      <c r="O15" s="158"/>
      <c r="P15" s="180">
        <f t="shared" si="8"/>
        <v>0</v>
      </c>
      <c r="Q15" s="155">
        <f t="shared" si="9"/>
        <v>0</v>
      </c>
      <c r="R15" s="155">
        <f aca="true" t="shared" si="12" ref="R15:R20">F15+L15</f>
        <v>0</v>
      </c>
      <c r="S15" s="155">
        <f aca="true" t="shared" si="13" ref="S15:S20">G15+M15</f>
        <v>0</v>
      </c>
      <c r="T15" s="155">
        <f aca="true" t="shared" si="14" ref="T15:T20">H15+N15</f>
        <v>0</v>
      </c>
      <c r="U15" s="157">
        <f aca="true" t="shared" si="15" ref="U15:U20">I15+O15</f>
        <v>0</v>
      </c>
      <c r="V15" s="180">
        <f t="shared" si="2"/>
        <v>0</v>
      </c>
      <c r="W15" s="155">
        <f aca="true" t="shared" si="16" ref="W15:W20">AC15+AI15</f>
        <v>0</v>
      </c>
      <c r="X15" s="155">
        <f aca="true" t="shared" si="17" ref="X15:X20">AD15+AJ15</f>
        <v>0</v>
      </c>
      <c r="Y15" s="155">
        <f aca="true" t="shared" si="18" ref="Y15:Y20">AE15+AK15</f>
        <v>0</v>
      </c>
      <c r="Z15" s="155">
        <f aca="true" t="shared" si="19" ref="Z15:Z20">AF15+AL15</f>
        <v>0</v>
      </c>
      <c r="AA15" s="157">
        <f aca="true" t="shared" si="20" ref="AA15:AA20">AG15+AM15</f>
        <v>0</v>
      </c>
      <c r="AB15" s="180">
        <f t="shared" si="4"/>
        <v>0</v>
      </c>
      <c r="AC15" s="91"/>
      <c r="AD15" s="91"/>
      <c r="AE15" s="91"/>
      <c r="AF15" s="91"/>
      <c r="AG15" s="158"/>
      <c r="AH15" s="180">
        <f t="shared" si="5"/>
        <v>0</v>
      </c>
      <c r="AI15" s="91"/>
      <c r="AJ15" s="91"/>
      <c r="AK15" s="91"/>
      <c r="AL15" s="91"/>
      <c r="AM15" s="158"/>
      <c r="AN15" s="180">
        <f t="shared" si="6"/>
        <v>0</v>
      </c>
      <c r="AO15" s="91"/>
      <c r="AP15" s="91"/>
      <c r="AQ15" s="91"/>
      <c r="AR15" s="91"/>
      <c r="AS15" s="158"/>
      <c r="AT15" s="180">
        <f t="shared" si="7"/>
        <v>0</v>
      </c>
      <c r="AU15" s="155">
        <f t="shared" si="11"/>
        <v>0</v>
      </c>
      <c r="AV15" s="155">
        <f t="shared" si="11"/>
        <v>0</v>
      </c>
      <c r="AW15" s="155">
        <f t="shared" si="11"/>
        <v>0</v>
      </c>
      <c r="AX15" s="155">
        <f t="shared" si="11"/>
        <v>0</v>
      </c>
      <c r="AY15" s="157">
        <f t="shared" si="11"/>
        <v>0</v>
      </c>
    </row>
    <row r="16" spans="1:51" ht="12">
      <c r="A16" s="153"/>
      <c r="B16" s="182"/>
      <c r="C16" s="153"/>
      <c r="D16" s="180">
        <f t="shared" si="0"/>
        <v>0</v>
      </c>
      <c r="E16" s="91"/>
      <c r="F16" s="91"/>
      <c r="G16" s="91"/>
      <c r="H16" s="91"/>
      <c r="I16" s="158"/>
      <c r="J16" s="180">
        <f t="shared" si="1"/>
        <v>0</v>
      </c>
      <c r="K16" s="184"/>
      <c r="L16" s="91"/>
      <c r="M16" s="91"/>
      <c r="N16" s="91"/>
      <c r="O16" s="158"/>
      <c r="P16" s="180">
        <f t="shared" si="8"/>
        <v>0</v>
      </c>
      <c r="Q16" s="155">
        <f t="shared" si="9"/>
        <v>0</v>
      </c>
      <c r="R16" s="155">
        <f t="shared" si="12"/>
        <v>0</v>
      </c>
      <c r="S16" s="155">
        <f t="shared" si="13"/>
        <v>0</v>
      </c>
      <c r="T16" s="155">
        <f t="shared" si="14"/>
        <v>0</v>
      </c>
      <c r="U16" s="157">
        <f t="shared" si="15"/>
        <v>0</v>
      </c>
      <c r="V16" s="180">
        <f t="shared" si="2"/>
        <v>0</v>
      </c>
      <c r="W16" s="155">
        <f t="shared" si="16"/>
        <v>0</v>
      </c>
      <c r="X16" s="155">
        <f t="shared" si="17"/>
        <v>0</v>
      </c>
      <c r="Y16" s="155">
        <f t="shared" si="18"/>
        <v>0</v>
      </c>
      <c r="Z16" s="155">
        <f t="shared" si="19"/>
        <v>0</v>
      </c>
      <c r="AA16" s="157">
        <f t="shared" si="20"/>
        <v>0</v>
      </c>
      <c r="AB16" s="180">
        <f t="shared" si="4"/>
        <v>0</v>
      </c>
      <c r="AC16" s="91"/>
      <c r="AD16" s="91"/>
      <c r="AE16" s="91"/>
      <c r="AF16" s="91"/>
      <c r="AG16" s="158"/>
      <c r="AH16" s="180">
        <f t="shared" si="5"/>
        <v>0</v>
      </c>
      <c r="AI16" s="91"/>
      <c r="AJ16" s="91"/>
      <c r="AK16" s="91"/>
      <c r="AL16" s="91"/>
      <c r="AM16" s="158"/>
      <c r="AN16" s="180">
        <f t="shared" si="6"/>
        <v>0</v>
      </c>
      <c r="AO16" s="91"/>
      <c r="AP16" s="91"/>
      <c r="AQ16" s="91"/>
      <c r="AR16" s="91"/>
      <c r="AS16" s="158"/>
      <c r="AT16" s="180">
        <f t="shared" si="7"/>
        <v>0</v>
      </c>
      <c r="AU16" s="155">
        <f t="shared" si="11"/>
        <v>0</v>
      </c>
      <c r="AV16" s="155">
        <f t="shared" si="11"/>
        <v>0</v>
      </c>
      <c r="AW16" s="155">
        <f t="shared" si="11"/>
        <v>0</v>
      </c>
      <c r="AX16" s="155">
        <f t="shared" si="11"/>
        <v>0</v>
      </c>
      <c r="AY16" s="157">
        <f t="shared" si="11"/>
        <v>0</v>
      </c>
    </row>
    <row r="17" spans="1:51" ht="12">
      <c r="A17" s="153"/>
      <c r="B17" s="182"/>
      <c r="C17" s="153"/>
      <c r="D17" s="180">
        <f t="shared" si="0"/>
        <v>0</v>
      </c>
      <c r="E17" s="91"/>
      <c r="F17" s="91"/>
      <c r="G17" s="91"/>
      <c r="H17" s="91"/>
      <c r="I17" s="158"/>
      <c r="J17" s="180">
        <f t="shared" si="1"/>
        <v>0</v>
      </c>
      <c r="K17" s="184"/>
      <c r="L17" s="91"/>
      <c r="M17" s="91"/>
      <c r="N17" s="91"/>
      <c r="O17" s="158"/>
      <c r="P17" s="180">
        <f t="shared" si="8"/>
        <v>0</v>
      </c>
      <c r="Q17" s="155">
        <f t="shared" si="9"/>
        <v>0</v>
      </c>
      <c r="R17" s="155">
        <f t="shared" si="12"/>
        <v>0</v>
      </c>
      <c r="S17" s="155">
        <f t="shared" si="13"/>
        <v>0</v>
      </c>
      <c r="T17" s="155">
        <f t="shared" si="14"/>
        <v>0</v>
      </c>
      <c r="U17" s="157">
        <f t="shared" si="15"/>
        <v>0</v>
      </c>
      <c r="V17" s="180">
        <f t="shared" si="2"/>
        <v>0</v>
      </c>
      <c r="W17" s="155">
        <f t="shared" si="16"/>
        <v>0</v>
      </c>
      <c r="X17" s="155">
        <f t="shared" si="17"/>
        <v>0</v>
      </c>
      <c r="Y17" s="155">
        <f t="shared" si="18"/>
        <v>0</v>
      </c>
      <c r="Z17" s="155">
        <f t="shared" si="19"/>
        <v>0</v>
      </c>
      <c r="AA17" s="157">
        <f t="shared" si="20"/>
        <v>0</v>
      </c>
      <c r="AB17" s="180">
        <f t="shared" si="4"/>
        <v>0</v>
      </c>
      <c r="AC17" s="91"/>
      <c r="AD17" s="91"/>
      <c r="AE17" s="91"/>
      <c r="AF17" s="91"/>
      <c r="AG17" s="158"/>
      <c r="AH17" s="180">
        <f t="shared" si="5"/>
        <v>0</v>
      </c>
      <c r="AI17" s="91"/>
      <c r="AJ17" s="91"/>
      <c r="AK17" s="91"/>
      <c r="AL17" s="91"/>
      <c r="AM17" s="158"/>
      <c r="AN17" s="180">
        <f t="shared" si="6"/>
        <v>0</v>
      </c>
      <c r="AO17" s="91"/>
      <c r="AP17" s="91"/>
      <c r="AQ17" s="91"/>
      <c r="AR17" s="91"/>
      <c r="AS17" s="158"/>
      <c r="AT17" s="180">
        <f t="shared" si="7"/>
        <v>0</v>
      </c>
      <c r="AU17" s="155">
        <f t="shared" si="11"/>
        <v>0</v>
      </c>
      <c r="AV17" s="155">
        <f t="shared" si="11"/>
        <v>0</v>
      </c>
      <c r="AW17" s="155">
        <f t="shared" si="11"/>
        <v>0</v>
      </c>
      <c r="AX17" s="155">
        <f t="shared" si="11"/>
        <v>0</v>
      </c>
      <c r="AY17" s="157">
        <f t="shared" si="11"/>
        <v>0</v>
      </c>
    </row>
    <row r="18" spans="1:51" ht="12">
      <c r="A18" s="153"/>
      <c r="B18" s="182"/>
      <c r="C18" s="153"/>
      <c r="D18" s="180">
        <f t="shared" si="0"/>
        <v>0</v>
      </c>
      <c r="E18" s="91"/>
      <c r="F18" s="91"/>
      <c r="G18" s="91"/>
      <c r="H18" s="91"/>
      <c r="I18" s="158"/>
      <c r="J18" s="180">
        <f t="shared" si="1"/>
        <v>0</v>
      </c>
      <c r="K18" s="184"/>
      <c r="L18" s="91"/>
      <c r="M18" s="91"/>
      <c r="N18" s="91"/>
      <c r="O18" s="158"/>
      <c r="P18" s="180">
        <f t="shared" si="8"/>
        <v>0</v>
      </c>
      <c r="Q18" s="155">
        <f t="shared" si="9"/>
        <v>0</v>
      </c>
      <c r="R18" s="155">
        <f t="shared" si="12"/>
        <v>0</v>
      </c>
      <c r="S18" s="155">
        <f t="shared" si="13"/>
        <v>0</v>
      </c>
      <c r="T18" s="155">
        <f t="shared" si="14"/>
        <v>0</v>
      </c>
      <c r="U18" s="157">
        <f t="shared" si="15"/>
        <v>0</v>
      </c>
      <c r="V18" s="180">
        <f t="shared" si="2"/>
        <v>0</v>
      </c>
      <c r="W18" s="155">
        <f t="shared" si="16"/>
        <v>0</v>
      </c>
      <c r="X18" s="155">
        <f t="shared" si="17"/>
        <v>0</v>
      </c>
      <c r="Y18" s="155">
        <f t="shared" si="18"/>
        <v>0</v>
      </c>
      <c r="Z18" s="155">
        <f t="shared" si="19"/>
        <v>0</v>
      </c>
      <c r="AA18" s="157">
        <f t="shared" si="20"/>
        <v>0</v>
      </c>
      <c r="AB18" s="180">
        <f t="shared" si="4"/>
        <v>0</v>
      </c>
      <c r="AC18" s="91"/>
      <c r="AD18" s="91"/>
      <c r="AE18" s="91"/>
      <c r="AF18" s="91"/>
      <c r="AG18" s="158"/>
      <c r="AH18" s="180">
        <f t="shared" si="5"/>
        <v>0</v>
      </c>
      <c r="AI18" s="91"/>
      <c r="AJ18" s="91"/>
      <c r="AK18" s="91"/>
      <c r="AL18" s="91"/>
      <c r="AM18" s="158"/>
      <c r="AN18" s="180">
        <f t="shared" si="6"/>
        <v>0</v>
      </c>
      <c r="AO18" s="91"/>
      <c r="AP18" s="91"/>
      <c r="AQ18" s="91"/>
      <c r="AR18" s="91"/>
      <c r="AS18" s="158"/>
      <c r="AT18" s="180">
        <f t="shared" si="7"/>
        <v>0</v>
      </c>
      <c r="AU18" s="155">
        <f t="shared" si="11"/>
        <v>0</v>
      </c>
      <c r="AV18" s="155">
        <f t="shared" si="11"/>
        <v>0</v>
      </c>
      <c r="AW18" s="155">
        <f t="shared" si="11"/>
        <v>0</v>
      </c>
      <c r="AX18" s="155">
        <f t="shared" si="11"/>
        <v>0</v>
      </c>
      <c r="AY18" s="157">
        <f t="shared" si="11"/>
        <v>0</v>
      </c>
    </row>
    <row r="19" spans="1:51" ht="12">
      <c r="A19" s="153"/>
      <c r="B19" s="182"/>
      <c r="C19" s="153"/>
      <c r="D19" s="180">
        <f t="shared" si="0"/>
        <v>0</v>
      </c>
      <c r="E19" s="91"/>
      <c r="F19" s="91"/>
      <c r="G19" s="91"/>
      <c r="H19" s="91"/>
      <c r="I19" s="158"/>
      <c r="J19" s="180">
        <f t="shared" si="1"/>
        <v>0</v>
      </c>
      <c r="K19" s="184"/>
      <c r="L19" s="91"/>
      <c r="M19" s="91"/>
      <c r="N19" s="91"/>
      <c r="O19" s="158"/>
      <c r="P19" s="180">
        <f t="shared" si="8"/>
        <v>0</v>
      </c>
      <c r="Q19" s="155">
        <f t="shared" si="9"/>
        <v>0</v>
      </c>
      <c r="R19" s="155">
        <f t="shared" si="12"/>
        <v>0</v>
      </c>
      <c r="S19" s="155">
        <f t="shared" si="13"/>
        <v>0</v>
      </c>
      <c r="T19" s="155">
        <f t="shared" si="14"/>
        <v>0</v>
      </c>
      <c r="U19" s="157">
        <f t="shared" si="15"/>
        <v>0</v>
      </c>
      <c r="V19" s="180">
        <f t="shared" si="2"/>
        <v>0</v>
      </c>
      <c r="W19" s="155">
        <f t="shared" si="16"/>
        <v>0</v>
      </c>
      <c r="X19" s="155">
        <f t="shared" si="17"/>
        <v>0</v>
      </c>
      <c r="Y19" s="155">
        <f t="shared" si="18"/>
        <v>0</v>
      </c>
      <c r="Z19" s="155">
        <f t="shared" si="19"/>
        <v>0</v>
      </c>
      <c r="AA19" s="157">
        <f t="shared" si="20"/>
        <v>0</v>
      </c>
      <c r="AB19" s="180">
        <f t="shared" si="4"/>
        <v>0</v>
      </c>
      <c r="AC19" s="91"/>
      <c r="AD19" s="91"/>
      <c r="AE19" s="91"/>
      <c r="AF19" s="91"/>
      <c r="AG19" s="158"/>
      <c r="AH19" s="180">
        <f t="shared" si="5"/>
        <v>0</v>
      </c>
      <c r="AI19" s="91"/>
      <c r="AJ19" s="91"/>
      <c r="AK19" s="91"/>
      <c r="AL19" s="91"/>
      <c r="AM19" s="158"/>
      <c r="AN19" s="180">
        <f t="shared" si="6"/>
        <v>0</v>
      </c>
      <c r="AO19" s="91"/>
      <c r="AP19" s="91"/>
      <c r="AQ19" s="91"/>
      <c r="AR19" s="91"/>
      <c r="AS19" s="158"/>
      <c r="AT19" s="180">
        <f t="shared" si="7"/>
        <v>0</v>
      </c>
      <c r="AU19" s="155">
        <f t="shared" si="11"/>
        <v>0</v>
      </c>
      <c r="AV19" s="155">
        <f t="shared" si="11"/>
        <v>0</v>
      </c>
      <c r="AW19" s="155">
        <f t="shared" si="11"/>
        <v>0</v>
      </c>
      <c r="AX19" s="155">
        <f t="shared" si="11"/>
        <v>0</v>
      </c>
      <c r="AY19" s="157">
        <f t="shared" si="11"/>
        <v>0</v>
      </c>
    </row>
    <row r="20" spans="1:51" ht="12.75" thickBot="1">
      <c r="A20" s="159"/>
      <c r="B20" s="185"/>
      <c r="C20" s="159"/>
      <c r="D20" s="186">
        <f t="shared" si="0"/>
        <v>0</v>
      </c>
      <c r="E20" s="162"/>
      <c r="F20" s="162"/>
      <c r="G20" s="162"/>
      <c r="H20" s="162"/>
      <c r="I20" s="160"/>
      <c r="J20" s="186">
        <f t="shared" si="1"/>
        <v>0</v>
      </c>
      <c r="K20" s="187"/>
      <c r="L20" s="162"/>
      <c r="M20" s="162"/>
      <c r="N20" s="162"/>
      <c r="O20" s="160"/>
      <c r="P20" s="186">
        <f t="shared" si="8"/>
        <v>0</v>
      </c>
      <c r="Q20" s="188">
        <f t="shared" si="9"/>
        <v>0</v>
      </c>
      <c r="R20" s="188">
        <f t="shared" si="12"/>
        <v>0</v>
      </c>
      <c r="S20" s="188">
        <f t="shared" si="13"/>
        <v>0</v>
      </c>
      <c r="T20" s="188">
        <f t="shared" si="14"/>
        <v>0</v>
      </c>
      <c r="U20" s="189">
        <f t="shared" si="15"/>
        <v>0</v>
      </c>
      <c r="V20" s="186">
        <f t="shared" si="2"/>
        <v>0</v>
      </c>
      <c r="W20" s="188">
        <f t="shared" si="16"/>
        <v>0</v>
      </c>
      <c r="X20" s="188">
        <f t="shared" si="17"/>
        <v>0</v>
      </c>
      <c r="Y20" s="188">
        <f t="shared" si="18"/>
        <v>0</v>
      </c>
      <c r="Z20" s="188">
        <f t="shared" si="19"/>
        <v>0</v>
      </c>
      <c r="AA20" s="189">
        <f t="shared" si="20"/>
        <v>0</v>
      </c>
      <c r="AB20" s="186">
        <f t="shared" si="4"/>
        <v>0</v>
      </c>
      <c r="AC20" s="162"/>
      <c r="AD20" s="162"/>
      <c r="AE20" s="162"/>
      <c r="AF20" s="162"/>
      <c r="AG20" s="160"/>
      <c r="AH20" s="186">
        <f t="shared" si="5"/>
        <v>0</v>
      </c>
      <c r="AI20" s="162"/>
      <c r="AJ20" s="162"/>
      <c r="AK20" s="162"/>
      <c r="AL20" s="162"/>
      <c r="AM20" s="160"/>
      <c r="AN20" s="186">
        <f t="shared" si="6"/>
        <v>0</v>
      </c>
      <c r="AO20" s="162"/>
      <c r="AP20" s="162"/>
      <c r="AQ20" s="162"/>
      <c r="AR20" s="162"/>
      <c r="AS20" s="160"/>
      <c r="AT20" s="186">
        <f t="shared" si="7"/>
        <v>0</v>
      </c>
      <c r="AU20" s="188">
        <f t="shared" si="11"/>
        <v>0</v>
      </c>
      <c r="AV20" s="188">
        <f t="shared" si="11"/>
        <v>0</v>
      </c>
      <c r="AW20" s="188">
        <f t="shared" si="11"/>
        <v>0</v>
      </c>
      <c r="AX20" s="188">
        <f t="shared" si="11"/>
        <v>0</v>
      </c>
      <c r="AY20" s="189">
        <f t="shared" si="11"/>
        <v>0</v>
      </c>
    </row>
    <row r="22" spans="40:48" ht="12.75" customHeight="1">
      <c r="AN22" s="713" t="s">
        <v>61</v>
      </c>
      <c r="AO22" s="713"/>
      <c r="AP22" s="713"/>
      <c r="AQ22" s="713"/>
      <c r="AR22" s="713"/>
      <c r="AS22" s="713"/>
      <c r="AT22" s="713"/>
      <c r="AU22" s="713"/>
      <c r="AV22" s="713"/>
    </row>
    <row r="24" spans="28:41" ht="15.75">
      <c r="AB24" s="164" t="s">
        <v>627</v>
      </c>
      <c r="AG24" s="165" t="s">
        <v>177</v>
      </c>
      <c r="AH24" s="167"/>
      <c r="AI24" s="167"/>
      <c r="AJ24" s="167"/>
      <c r="AK24" s="167"/>
      <c r="AL24" s="168" t="s">
        <v>380</v>
      </c>
      <c r="AM24" s="169"/>
      <c r="AN24" s="170"/>
      <c r="AO24" s="170"/>
    </row>
    <row r="25" spans="28:41" ht="16.5">
      <c r="AB25" s="171"/>
      <c r="AG25" s="165" t="s">
        <v>628</v>
      </c>
      <c r="AH25" s="167"/>
      <c r="AI25" s="167"/>
      <c r="AJ25" s="167"/>
      <c r="AK25" s="167"/>
      <c r="AL25" s="172"/>
      <c r="AM25" s="172"/>
      <c r="AN25" s="170"/>
      <c r="AO25" s="170"/>
    </row>
    <row r="26" spans="28:41" ht="12.75">
      <c r="AB26" s="87"/>
      <c r="AG26" s="7" t="s">
        <v>626</v>
      </c>
      <c r="AH26" s="87"/>
      <c r="AI26" s="87"/>
      <c r="AJ26" s="87"/>
      <c r="AK26" s="87"/>
      <c r="AL26" s="7" t="s">
        <v>178</v>
      </c>
      <c r="AM26" s="87"/>
      <c r="AN26" s="87"/>
      <c r="AO26" s="87"/>
    </row>
  </sheetData>
  <sheetProtection/>
  <mergeCells count="31">
    <mergeCell ref="J4:O5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D6:D7"/>
    <mergeCell ref="E6:I6"/>
    <mergeCell ref="AN22:AV22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9">
    <cfRule type="cellIs" priority="1" dxfId="0" operator="notEqual">
      <formula>$AT$8</formula>
    </cfRule>
  </conditionalFormatting>
  <printOptions/>
  <pageMargins left="0.9055118110236221" right="0.9055118110236221" top="0.7480314960629921" bottom="0.7480314960629921" header="0.31496062992125984" footer="0.31496062992125984"/>
  <pageSetup fitToHeight="0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67"/>
  <sheetViews>
    <sheetView zoomScalePageLayoutView="0" workbookViewId="0" topLeftCell="A1">
      <selection activeCell="AV27" sqref="AV27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52" t="s">
        <v>364</v>
      </c>
      <c r="C1" s="150"/>
      <c r="X1" s="150"/>
      <c r="AS1" s="150"/>
      <c r="AZ1" s="150"/>
    </row>
    <row r="2" spans="2:58" s="65" customFormat="1" ht="30" customHeight="1">
      <c r="B2" s="259"/>
      <c r="C2" s="717" t="s">
        <v>607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259"/>
      <c r="Y2" s="259"/>
      <c r="Z2" s="259"/>
      <c r="AA2" s="259"/>
      <c r="AB2" s="765" t="s">
        <v>421</v>
      </c>
      <c r="AC2" s="765"/>
      <c r="AD2" s="765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</row>
    <row r="3" spans="2:58" ht="13.5" thickBot="1">
      <c r="B3" s="260"/>
      <c r="C3" s="261"/>
      <c r="D3" s="261"/>
      <c r="E3" s="261"/>
      <c r="F3" s="261"/>
      <c r="G3" s="261"/>
      <c r="H3" s="261"/>
      <c r="I3" s="150" t="s">
        <v>464</v>
      </c>
      <c r="J3" s="150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</row>
    <row r="4" spans="1:58" ht="20.25" customHeight="1" thickBot="1">
      <c r="A4" s="757" t="s">
        <v>401</v>
      </c>
      <c r="B4" s="759" t="s">
        <v>465</v>
      </c>
      <c r="C4" s="762" t="s">
        <v>429</v>
      </c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4"/>
      <c r="X4" s="762" t="s">
        <v>429</v>
      </c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4"/>
      <c r="AS4" s="742" t="s">
        <v>455</v>
      </c>
      <c r="AT4" s="743"/>
      <c r="AU4" s="743"/>
      <c r="AV4" s="743"/>
      <c r="AW4" s="743"/>
      <c r="AX4" s="743"/>
      <c r="AY4" s="743"/>
      <c r="AZ4" s="743"/>
      <c r="BA4" s="743"/>
      <c r="BB4" s="743"/>
      <c r="BC4" s="743"/>
      <c r="BD4" s="743"/>
      <c r="BE4" s="743"/>
      <c r="BF4" s="744"/>
    </row>
    <row r="5" spans="1:58" ht="33" customHeight="1">
      <c r="A5" s="758"/>
      <c r="B5" s="760"/>
      <c r="C5" s="699" t="s">
        <v>366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1"/>
      <c r="X5" s="699" t="s">
        <v>367</v>
      </c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1"/>
      <c r="AS5" s="745" t="s">
        <v>366</v>
      </c>
      <c r="AT5" s="746"/>
      <c r="AU5" s="746"/>
      <c r="AV5" s="746"/>
      <c r="AW5" s="746"/>
      <c r="AX5" s="746"/>
      <c r="AY5" s="747"/>
      <c r="AZ5" s="748" t="s">
        <v>367</v>
      </c>
      <c r="BA5" s="749"/>
      <c r="BB5" s="749"/>
      <c r="BC5" s="749"/>
      <c r="BD5" s="749"/>
      <c r="BE5" s="749"/>
      <c r="BF5" s="750"/>
    </row>
    <row r="6" spans="1:58" ht="12.75">
      <c r="A6" s="758"/>
      <c r="B6" s="760"/>
      <c r="C6" s="754" t="s">
        <v>368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6"/>
      <c r="X6" s="754" t="s">
        <v>368</v>
      </c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6"/>
      <c r="AS6" s="754" t="s">
        <v>368</v>
      </c>
      <c r="AT6" s="755"/>
      <c r="AU6" s="755"/>
      <c r="AV6" s="755"/>
      <c r="AW6" s="755"/>
      <c r="AX6" s="755"/>
      <c r="AY6" s="756"/>
      <c r="AZ6" s="751" t="s">
        <v>368</v>
      </c>
      <c r="BA6" s="752"/>
      <c r="BB6" s="752"/>
      <c r="BC6" s="752"/>
      <c r="BD6" s="752"/>
      <c r="BE6" s="752"/>
      <c r="BF6" s="753"/>
    </row>
    <row r="7" spans="1:58" s="266" customFormat="1" ht="24" customHeight="1">
      <c r="A7" s="758"/>
      <c r="B7" s="761"/>
      <c r="C7" s="262" t="s">
        <v>90</v>
      </c>
      <c r="D7" s="263">
        <v>1</v>
      </c>
      <c r="E7" s="263" t="s">
        <v>54</v>
      </c>
      <c r="F7" s="263" t="s">
        <v>402</v>
      </c>
      <c r="G7" s="263" t="s">
        <v>403</v>
      </c>
      <c r="H7" s="263" t="s">
        <v>369</v>
      </c>
      <c r="I7" s="263" t="s">
        <v>370</v>
      </c>
      <c r="J7" s="263" t="s">
        <v>371</v>
      </c>
      <c r="K7" s="263" t="s">
        <v>466</v>
      </c>
      <c r="L7" s="263" t="s">
        <v>467</v>
      </c>
      <c r="M7" s="263" t="s">
        <v>468</v>
      </c>
      <c r="N7" s="263" t="s">
        <v>469</v>
      </c>
      <c r="O7" s="263" t="s">
        <v>470</v>
      </c>
      <c r="P7" s="263" t="s">
        <v>471</v>
      </c>
      <c r="Q7" s="263" t="s">
        <v>372</v>
      </c>
      <c r="R7" s="263" t="s">
        <v>373</v>
      </c>
      <c r="S7" s="263" t="s">
        <v>374</v>
      </c>
      <c r="T7" s="263" t="s">
        <v>55</v>
      </c>
      <c r="U7" s="263" t="s">
        <v>56</v>
      </c>
      <c r="V7" s="263" t="s">
        <v>57</v>
      </c>
      <c r="W7" s="264" t="s">
        <v>58</v>
      </c>
      <c r="X7" s="262" t="s">
        <v>90</v>
      </c>
      <c r="Y7" s="263">
        <v>1</v>
      </c>
      <c r="Z7" s="263" t="s">
        <v>54</v>
      </c>
      <c r="AA7" s="263" t="s">
        <v>402</v>
      </c>
      <c r="AB7" s="263" t="s">
        <v>403</v>
      </c>
      <c r="AC7" s="263" t="s">
        <v>369</v>
      </c>
      <c r="AD7" s="263" t="s">
        <v>370</v>
      </c>
      <c r="AE7" s="263" t="s">
        <v>371</v>
      </c>
      <c r="AF7" s="263" t="s">
        <v>466</v>
      </c>
      <c r="AG7" s="263" t="s">
        <v>467</v>
      </c>
      <c r="AH7" s="263" t="s">
        <v>468</v>
      </c>
      <c r="AI7" s="263" t="s">
        <v>469</v>
      </c>
      <c r="AJ7" s="263" t="s">
        <v>470</v>
      </c>
      <c r="AK7" s="263" t="s">
        <v>471</v>
      </c>
      <c r="AL7" s="263" t="s">
        <v>372</v>
      </c>
      <c r="AM7" s="263" t="s">
        <v>373</v>
      </c>
      <c r="AN7" s="263" t="s">
        <v>374</v>
      </c>
      <c r="AO7" s="263" t="s">
        <v>55</v>
      </c>
      <c r="AP7" s="263" t="s">
        <v>56</v>
      </c>
      <c r="AQ7" s="263" t="s">
        <v>57</v>
      </c>
      <c r="AR7" s="264" t="s">
        <v>58</v>
      </c>
      <c r="AS7" s="262" t="s">
        <v>90</v>
      </c>
      <c r="AT7" s="263">
        <v>1</v>
      </c>
      <c r="AU7" s="263" t="s">
        <v>54</v>
      </c>
      <c r="AV7" s="263" t="s">
        <v>402</v>
      </c>
      <c r="AW7" s="263" t="s">
        <v>369</v>
      </c>
      <c r="AX7" s="263" t="s">
        <v>370</v>
      </c>
      <c r="AY7" s="264">
        <v>4</v>
      </c>
      <c r="AZ7" s="265" t="s">
        <v>90</v>
      </c>
      <c r="BA7" s="263">
        <v>1</v>
      </c>
      <c r="BB7" s="263" t="s">
        <v>54</v>
      </c>
      <c r="BC7" s="263" t="s">
        <v>402</v>
      </c>
      <c r="BD7" s="263" t="s">
        <v>369</v>
      </c>
      <c r="BE7" s="263" t="s">
        <v>370</v>
      </c>
      <c r="BF7" s="264">
        <v>4</v>
      </c>
    </row>
    <row r="8" spans="1:58" ht="12.75">
      <c r="A8" s="267"/>
      <c r="B8" s="268" t="s">
        <v>404</v>
      </c>
      <c r="C8" s="180">
        <f aca="true" t="shared" si="0" ref="C8:C20">D8+E8+F8+G8+H8+I8+J8+K8+L8+M8+N8+O8+P8+Q8+R8+S8+T8+U8+V8+W8</f>
        <v>6</v>
      </c>
      <c r="D8" s="155">
        <f aca="true" t="shared" si="1" ref="D8:W8">SUM(D9:D20)</f>
        <v>5</v>
      </c>
      <c r="E8" s="155">
        <f t="shared" si="1"/>
        <v>0</v>
      </c>
      <c r="F8" s="155">
        <f t="shared" si="1"/>
        <v>0</v>
      </c>
      <c r="G8" s="155">
        <f t="shared" si="1"/>
        <v>0</v>
      </c>
      <c r="H8" s="155">
        <f t="shared" si="1"/>
        <v>0</v>
      </c>
      <c r="I8" s="155">
        <f t="shared" si="1"/>
        <v>0</v>
      </c>
      <c r="J8" s="155">
        <f t="shared" si="1"/>
        <v>0</v>
      </c>
      <c r="K8" s="155">
        <f t="shared" si="1"/>
        <v>0</v>
      </c>
      <c r="L8" s="155">
        <f t="shared" si="1"/>
        <v>0</v>
      </c>
      <c r="M8" s="155">
        <f t="shared" si="1"/>
        <v>0</v>
      </c>
      <c r="N8" s="155">
        <f t="shared" si="1"/>
        <v>0</v>
      </c>
      <c r="O8" s="155">
        <f t="shared" si="1"/>
        <v>0</v>
      </c>
      <c r="P8" s="155">
        <f t="shared" si="1"/>
        <v>0</v>
      </c>
      <c r="Q8" s="155">
        <f t="shared" si="1"/>
        <v>0</v>
      </c>
      <c r="R8" s="155">
        <f t="shared" si="1"/>
        <v>0</v>
      </c>
      <c r="S8" s="155">
        <f t="shared" si="1"/>
        <v>0</v>
      </c>
      <c r="T8" s="155">
        <f t="shared" si="1"/>
        <v>0</v>
      </c>
      <c r="U8" s="155">
        <f t="shared" si="1"/>
        <v>0</v>
      </c>
      <c r="V8" s="155">
        <f t="shared" si="1"/>
        <v>0</v>
      </c>
      <c r="W8" s="157">
        <f t="shared" si="1"/>
        <v>1</v>
      </c>
      <c r="X8" s="180">
        <f aca="true" t="shared" si="2" ref="X8:X20">Y8+Z8+AA8+AB8+AC8+AD8+AE8+AF8+AG8+AH8+AI8+AJ8+AK8+AL8+AM8+AN8+AO8+AP8+AQ8+AR8</f>
        <v>5</v>
      </c>
      <c r="Y8" s="155">
        <f aca="true" t="shared" si="3" ref="Y8:AR8">SUM(Y9:Y20)</f>
        <v>4</v>
      </c>
      <c r="Z8" s="155">
        <f t="shared" si="3"/>
        <v>0</v>
      </c>
      <c r="AA8" s="155">
        <f t="shared" si="3"/>
        <v>0</v>
      </c>
      <c r="AB8" s="155">
        <f t="shared" si="3"/>
        <v>1</v>
      </c>
      <c r="AC8" s="155">
        <f t="shared" si="3"/>
        <v>0</v>
      </c>
      <c r="AD8" s="155">
        <f t="shared" si="3"/>
        <v>0</v>
      </c>
      <c r="AE8" s="155">
        <f t="shared" si="3"/>
        <v>0</v>
      </c>
      <c r="AF8" s="155">
        <f t="shared" si="3"/>
        <v>0</v>
      </c>
      <c r="AG8" s="155">
        <f t="shared" si="3"/>
        <v>0</v>
      </c>
      <c r="AH8" s="155">
        <f t="shared" si="3"/>
        <v>0</v>
      </c>
      <c r="AI8" s="155">
        <f t="shared" si="3"/>
        <v>0</v>
      </c>
      <c r="AJ8" s="155">
        <f t="shared" si="3"/>
        <v>0</v>
      </c>
      <c r="AK8" s="155">
        <f t="shared" si="3"/>
        <v>0</v>
      </c>
      <c r="AL8" s="155">
        <f t="shared" si="3"/>
        <v>0</v>
      </c>
      <c r="AM8" s="155">
        <f t="shared" si="3"/>
        <v>0</v>
      </c>
      <c r="AN8" s="155">
        <f t="shared" si="3"/>
        <v>0</v>
      </c>
      <c r="AO8" s="155">
        <f t="shared" si="3"/>
        <v>0</v>
      </c>
      <c r="AP8" s="155">
        <f t="shared" si="3"/>
        <v>0</v>
      </c>
      <c r="AQ8" s="155">
        <f t="shared" si="3"/>
        <v>0</v>
      </c>
      <c r="AR8" s="155">
        <f t="shared" si="3"/>
        <v>0</v>
      </c>
      <c r="AS8" s="180">
        <f>AT8+AU8+AV8+AW8+AX8+AY8</f>
        <v>24</v>
      </c>
      <c r="AT8" s="155">
        <f aca="true" t="shared" si="4" ref="AT8:AY8">SUM(AT9:AT20)</f>
        <v>18</v>
      </c>
      <c r="AU8" s="155">
        <f t="shared" si="4"/>
        <v>5</v>
      </c>
      <c r="AV8" s="155">
        <f t="shared" si="4"/>
        <v>0</v>
      </c>
      <c r="AW8" s="155">
        <f t="shared" si="4"/>
        <v>1</v>
      </c>
      <c r="AX8" s="155">
        <f t="shared" si="4"/>
        <v>0</v>
      </c>
      <c r="AY8" s="157">
        <f t="shared" si="4"/>
        <v>0</v>
      </c>
      <c r="AZ8" s="154">
        <f>BA8+BB8+BC8+BD8+BE8+BF8</f>
        <v>0</v>
      </c>
      <c r="BA8" s="155">
        <f aca="true" t="shared" si="5" ref="BA8:BF8">SUM(BA9:BA20)</f>
        <v>0</v>
      </c>
      <c r="BB8" s="155">
        <f t="shared" si="5"/>
        <v>0</v>
      </c>
      <c r="BC8" s="155">
        <f t="shared" si="5"/>
        <v>0</v>
      </c>
      <c r="BD8" s="155">
        <f t="shared" si="5"/>
        <v>0</v>
      </c>
      <c r="BE8" s="155">
        <f t="shared" si="5"/>
        <v>0</v>
      </c>
      <c r="BF8" s="157">
        <f t="shared" si="5"/>
        <v>0</v>
      </c>
    </row>
    <row r="9" spans="1:58" ht="12">
      <c r="A9" s="190">
        <v>1</v>
      </c>
      <c r="B9" s="194" t="s">
        <v>597</v>
      </c>
      <c r="C9" s="180">
        <f t="shared" si="0"/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180">
        <f t="shared" si="2"/>
        <v>1</v>
      </c>
      <c r="Y9" s="91">
        <v>1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180">
        <f aca="true" t="shared" si="6" ref="AS9:AS20">AT9+AU9+AV9+AW9+AX9+AY9</f>
        <v>9</v>
      </c>
      <c r="AT9" s="91">
        <v>6</v>
      </c>
      <c r="AU9" s="91">
        <v>3</v>
      </c>
      <c r="AV9" s="91">
        <v>0</v>
      </c>
      <c r="AW9" s="91">
        <v>0</v>
      </c>
      <c r="AX9" s="91">
        <v>0</v>
      </c>
      <c r="AY9" s="158">
        <v>0</v>
      </c>
      <c r="AZ9" s="154">
        <f aca="true" t="shared" si="7" ref="AZ9:AZ20">BA9+BB9+BC9+BD9+BE9+BF9</f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158">
        <v>0</v>
      </c>
    </row>
    <row r="10" spans="1:58" ht="12">
      <c r="A10" s="153">
        <v>2</v>
      </c>
      <c r="B10" s="194" t="s">
        <v>599</v>
      </c>
      <c r="C10" s="180">
        <f t="shared" si="0"/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158">
        <v>0</v>
      </c>
      <c r="X10" s="180">
        <f t="shared" si="2"/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158">
        <v>0</v>
      </c>
      <c r="AS10" s="180">
        <f t="shared" si="6"/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158">
        <v>0</v>
      </c>
      <c r="AZ10" s="154">
        <f t="shared" si="7"/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158">
        <v>0</v>
      </c>
    </row>
    <row r="11" spans="1:58" ht="12">
      <c r="A11" s="153">
        <v>3</v>
      </c>
      <c r="B11" s="194" t="s">
        <v>600</v>
      </c>
      <c r="C11" s="180">
        <f t="shared" si="0"/>
        <v>5</v>
      </c>
      <c r="D11" s="91">
        <v>4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158">
        <v>1</v>
      </c>
      <c r="X11" s="180">
        <f t="shared" si="2"/>
        <v>2</v>
      </c>
      <c r="Y11" s="91">
        <v>1</v>
      </c>
      <c r="Z11" s="91">
        <v>0</v>
      </c>
      <c r="AA11" s="91">
        <v>0</v>
      </c>
      <c r="AB11" s="91">
        <v>1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158">
        <v>0</v>
      </c>
      <c r="AS11" s="180">
        <f t="shared" si="6"/>
        <v>7</v>
      </c>
      <c r="AT11" s="91">
        <v>7</v>
      </c>
      <c r="AU11" s="91">
        <v>0</v>
      </c>
      <c r="AV11" s="91">
        <v>0</v>
      </c>
      <c r="AW11" s="91">
        <v>0</v>
      </c>
      <c r="AX11" s="91">
        <v>0</v>
      </c>
      <c r="AY11" s="158">
        <v>0</v>
      </c>
      <c r="AZ11" s="154">
        <f t="shared" si="7"/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158">
        <v>0</v>
      </c>
    </row>
    <row r="12" spans="1:58" ht="12">
      <c r="A12" s="153">
        <v>4</v>
      </c>
      <c r="B12" s="194" t="s">
        <v>601</v>
      </c>
      <c r="C12" s="180">
        <f t="shared" si="0"/>
        <v>1</v>
      </c>
      <c r="D12" s="91">
        <v>1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158">
        <v>0</v>
      </c>
      <c r="X12" s="180">
        <f t="shared" si="2"/>
        <v>2</v>
      </c>
      <c r="Y12" s="91">
        <v>2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158">
        <v>0</v>
      </c>
      <c r="AS12" s="180">
        <f t="shared" si="6"/>
        <v>8</v>
      </c>
      <c r="AT12" s="91">
        <v>5</v>
      </c>
      <c r="AU12" s="91">
        <v>2</v>
      </c>
      <c r="AV12" s="91">
        <v>0</v>
      </c>
      <c r="AW12" s="91">
        <v>1</v>
      </c>
      <c r="AX12" s="91">
        <v>0</v>
      </c>
      <c r="AY12" s="158">
        <v>0</v>
      </c>
      <c r="AZ12" s="154">
        <f t="shared" si="7"/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158">
        <v>0</v>
      </c>
    </row>
    <row r="13" spans="1:58" ht="12">
      <c r="A13" s="153">
        <v>5</v>
      </c>
      <c r="B13" s="526" t="s">
        <v>602</v>
      </c>
      <c r="C13" s="180">
        <f t="shared" si="0"/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158">
        <v>0</v>
      </c>
      <c r="X13" s="180">
        <f t="shared" si="2"/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158">
        <v>0</v>
      </c>
      <c r="AS13" s="180">
        <f t="shared" si="6"/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158">
        <v>0</v>
      </c>
      <c r="AZ13" s="154">
        <f t="shared" si="7"/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158">
        <v>0</v>
      </c>
    </row>
    <row r="14" spans="1:58" ht="12">
      <c r="A14" s="153"/>
      <c r="B14" s="153"/>
      <c r="C14" s="180">
        <f t="shared" si="0"/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158"/>
      <c r="X14" s="180">
        <f t="shared" si="2"/>
        <v>0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158"/>
      <c r="AS14" s="180">
        <f t="shared" si="6"/>
        <v>0</v>
      </c>
      <c r="AT14" s="91"/>
      <c r="AU14" s="91"/>
      <c r="AV14" s="91"/>
      <c r="AW14" s="91"/>
      <c r="AX14" s="91"/>
      <c r="AY14" s="158"/>
      <c r="AZ14" s="154">
        <f t="shared" si="7"/>
        <v>0</v>
      </c>
      <c r="BA14" s="91"/>
      <c r="BB14" s="91"/>
      <c r="BC14" s="91"/>
      <c r="BD14" s="91"/>
      <c r="BE14" s="91"/>
      <c r="BF14" s="158"/>
    </row>
    <row r="15" spans="1:58" ht="12">
      <c r="A15" s="153"/>
      <c r="B15" s="153"/>
      <c r="C15" s="180">
        <f t="shared" si="0"/>
        <v>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158"/>
      <c r="X15" s="180">
        <f t="shared" si="2"/>
        <v>0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158"/>
      <c r="AS15" s="180">
        <f t="shared" si="6"/>
        <v>0</v>
      </c>
      <c r="AT15" s="91"/>
      <c r="AU15" s="91"/>
      <c r="AV15" s="91"/>
      <c r="AW15" s="91"/>
      <c r="AX15" s="91"/>
      <c r="AY15" s="158"/>
      <c r="AZ15" s="154">
        <f t="shared" si="7"/>
        <v>0</v>
      </c>
      <c r="BA15" s="91"/>
      <c r="BB15" s="91"/>
      <c r="BC15" s="91"/>
      <c r="BD15" s="91"/>
      <c r="BE15" s="91"/>
      <c r="BF15" s="158"/>
    </row>
    <row r="16" spans="1:58" ht="12">
      <c r="A16" s="153"/>
      <c r="B16" s="153"/>
      <c r="C16" s="180">
        <f t="shared" si="0"/>
        <v>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158"/>
      <c r="X16" s="180">
        <f t="shared" si="2"/>
        <v>0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158"/>
      <c r="AS16" s="180">
        <f t="shared" si="6"/>
        <v>0</v>
      </c>
      <c r="AT16" s="91"/>
      <c r="AU16" s="91"/>
      <c r="AV16" s="91"/>
      <c r="AW16" s="91"/>
      <c r="AX16" s="91"/>
      <c r="AY16" s="158"/>
      <c r="AZ16" s="154">
        <f t="shared" si="7"/>
        <v>0</v>
      </c>
      <c r="BA16" s="91"/>
      <c r="BB16" s="91"/>
      <c r="BC16" s="91"/>
      <c r="BD16" s="91"/>
      <c r="BE16" s="91"/>
      <c r="BF16" s="158"/>
    </row>
    <row r="17" spans="1:58" ht="12">
      <c r="A17" s="153"/>
      <c r="B17" s="153"/>
      <c r="C17" s="180">
        <f t="shared" si="0"/>
        <v>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158"/>
      <c r="X17" s="180">
        <f t="shared" si="2"/>
        <v>0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158"/>
      <c r="AS17" s="180">
        <f t="shared" si="6"/>
        <v>0</v>
      </c>
      <c r="AT17" s="91"/>
      <c r="AU17" s="91"/>
      <c r="AV17" s="91"/>
      <c r="AW17" s="91"/>
      <c r="AX17" s="91"/>
      <c r="AY17" s="158"/>
      <c r="AZ17" s="154">
        <f t="shared" si="7"/>
        <v>0</v>
      </c>
      <c r="BA17" s="91"/>
      <c r="BB17" s="91"/>
      <c r="BC17" s="91"/>
      <c r="BD17" s="91"/>
      <c r="BE17" s="91"/>
      <c r="BF17" s="158"/>
    </row>
    <row r="18" spans="1:58" ht="12">
      <c r="A18" s="153"/>
      <c r="B18" s="153"/>
      <c r="C18" s="180">
        <f t="shared" si="0"/>
        <v>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58"/>
      <c r="X18" s="180">
        <f t="shared" si="2"/>
        <v>0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158"/>
      <c r="AS18" s="180">
        <f t="shared" si="6"/>
        <v>0</v>
      </c>
      <c r="AT18" s="91"/>
      <c r="AU18" s="91"/>
      <c r="AV18" s="91"/>
      <c r="AW18" s="91"/>
      <c r="AX18" s="91"/>
      <c r="AY18" s="158"/>
      <c r="AZ18" s="154">
        <f t="shared" si="7"/>
        <v>0</v>
      </c>
      <c r="BA18" s="91"/>
      <c r="BB18" s="91"/>
      <c r="BC18" s="91"/>
      <c r="BD18" s="91"/>
      <c r="BE18" s="91"/>
      <c r="BF18" s="158"/>
    </row>
    <row r="19" spans="1:58" ht="12">
      <c r="A19" s="153"/>
      <c r="B19" s="153"/>
      <c r="C19" s="180">
        <f t="shared" si="0"/>
        <v>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58"/>
      <c r="X19" s="180">
        <f t="shared" si="2"/>
        <v>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158"/>
      <c r="AS19" s="180">
        <f t="shared" si="6"/>
        <v>0</v>
      </c>
      <c r="AT19" s="91"/>
      <c r="AU19" s="91"/>
      <c r="AV19" s="91"/>
      <c r="AW19" s="91"/>
      <c r="AX19" s="91"/>
      <c r="AY19" s="158"/>
      <c r="AZ19" s="154">
        <f>BA19+BB19+BC19+BD19+BE19+BF19</f>
        <v>0</v>
      </c>
      <c r="BA19" s="91"/>
      <c r="BB19" s="91"/>
      <c r="BC19" s="91"/>
      <c r="BD19" s="91"/>
      <c r="BE19" s="91"/>
      <c r="BF19" s="158"/>
    </row>
    <row r="20" spans="1:58" ht="12.75" thickBot="1">
      <c r="A20" s="159"/>
      <c r="B20" s="159"/>
      <c r="C20" s="186">
        <f t="shared" si="0"/>
        <v>0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86">
        <f t="shared" si="2"/>
        <v>0</v>
      </c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86">
        <f t="shared" si="6"/>
        <v>0</v>
      </c>
      <c r="AT20" s="162"/>
      <c r="AU20" s="162"/>
      <c r="AV20" s="162"/>
      <c r="AW20" s="162"/>
      <c r="AX20" s="162"/>
      <c r="AY20" s="160"/>
      <c r="AZ20" s="161">
        <f t="shared" si="7"/>
        <v>0</v>
      </c>
      <c r="BA20" s="162"/>
      <c r="BB20" s="162"/>
      <c r="BC20" s="162"/>
      <c r="BD20" s="162"/>
      <c r="BE20" s="162"/>
      <c r="BF20" s="160"/>
    </row>
    <row r="21" spans="1:58" s="271" customFormat="1" ht="12">
      <c r="A21" s="269"/>
      <c r="B21" s="269"/>
      <c r="C21" s="270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70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70"/>
      <c r="AT21" s="269"/>
      <c r="AU21" s="269"/>
      <c r="AV21" s="269"/>
      <c r="AW21" s="269"/>
      <c r="AX21" s="269"/>
      <c r="AY21" s="269"/>
      <c r="AZ21" s="270"/>
      <c r="BA21" s="269"/>
      <c r="BB21" s="269"/>
      <c r="BC21" s="269"/>
      <c r="BD21" s="269"/>
      <c r="BE21" s="269"/>
      <c r="BF21" s="269"/>
    </row>
    <row r="22" spans="1:60" s="271" customFormat="1" ht="12.75" customHeight="1">
      <c r="A22" s="269"/>
      <c r="AY22" s="713" t="s">
        <v>61</v>
      </c>
      <c r="AZ22" s="713"/>
      <c r="BA22" s="713"/>
      <c r="BB22" s="713"/>
      <c r="BC22" s="713"/>
      <c r="BD22" s="713"/>
      <c r="BE22" s="713"/>
      <c r="BF22" s="713"/>
      <c r="BG22" s="93"/>
      <c r="BH22" s="93"/>
    </row>
    <row r="23" spans="1:54" ht="16.5">
      <c r="A23" s="65"/>
      <c r="AS23" s="164" t="s">
        <v>627</v>
      </c>
      <c r="AV23" s="165" t="s">
        <v>177</v>
      </c>
      <c r="AW23" s="166"/>
      <c r="AX23" s="166"/>
      <c r="AY23" s="167"/>
      <c r="AZ23" s="168" t="s">
        <v>380</v>
      </c>
      <c r="BA23" s="167"/>
      <c r="BB23" s="167"/>
    </row>
    <row r="24" spans="45:54" ht="16.5">
      <c r="AS24" s="171"/>
      <c r="AV24" s="165" t="s">
        <v>628</v>
      </c>
      <c r="AW24" s="166"/>
      <c r="AX24" s="166"/>
      <c r="AY24" s="167"/>
      <c r="AZ24" s="172"/>
      <c r="BA24" s="167"/>
      <c r="BB24" s="167"/>
    </row>
    <row r="25" spans="2:54" ht="15">
      <c r="B25" s="191"/>
      <c r="AS25" s="87"/>
      <c r="AV25" s="7" t="s">
        <v>45</v>
      </c>
      <c r="AW25" s="87"/>
      <c r="AX25" s="87"/>
      <c r="AY25" s="87"/>
      <c r="AZ25" s="7" t="s">
        <v>178</v>
      </c>
      <c r="BA25" s="87"/>
      <c r="BB25" s="87"/>
    </row>
    <row r="26" spans="2:48" ht="16.5" customHeight="1">
      <c r="B26" s="191"/>
      <c r="AV26" s="7" t="s">
        <v>629</v>
      </c>
    </row>
    <row r="27" ht="12.75">
      <c r="B27" s="150"/>
    </row>
    <row r="28" ht="12.75">
      <c r="B28" s="150"/>
    </row>
    <row r="29" spans="2:52" ht="12.75" customHeight="1">
      <c r="B29" s="173" t="s">
        <v>381</v>
      </c>
      <c r="C29" s="67"/>
      <c r="X29" s="67"/>
      <c r="AS29" s="67"/>
      <c r="AZ29" s="67"/>
    </row>
    <row r="30" spans="2:52" ht="17.25" customHeight="1">
      <c r="B30" s="67" t="s">
        <v>382</v>
      </c>
      <c r="C30" s="67"/>
      <c r="X30" s="67"/>
      <c r="AS30" s="67"/>
      <c r="AZ30" s="67"/>
    </row>
    <row r="31" spans="2:52" ht="15.75" customHeight="1">
      <c r="B31" s="67" t="s">
        <v>405</v>
      </c>
      <c r="C31" s="67"/>
      <c r="X31" s="67"/>
      <c r="AS31" s="67"/>
      <c r="AZ31" s="67"/>
    </row>
    <row r="32" spans="2:52" ht="15.75" customHeight="1">
      <c r="B32" s="173"/>
      <c r="C32" s="67"/>
      <c r="X32" s="67"/>
      <c r="AS32" s="67"/>
      <c r="AZ32" s="67"/>
    </row>
    <row r="33" spans="2:52" s="257" customFormat="1" ht="15.75" customHeight="1">
      <c r="B33" s="766" t="s">
        <v>429</v>
      </c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524"/>
      <c r="Y33" s="524"/>
      <c r="Z33" s="524"/>
      <c r="AA33" s="524"/>
      <c r="AB33" s="524"/>
      <c r="AC33" s="525"/>
      <c r="AS33" s="258"/>
      <c r="AZ33" s="258"/>
    </row>
    <row r="34" spans="2:52" ht="15.75" customHeight="1">
      <c r="B34" s="739" t="s">
        <v>430</v>
      </c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174"/>
      <c r="AS34" s="174"/>
      <c r="AZ34" s="174"/>
    </row>
    <row r="35" spans="2:52" ht="27.75" customHeight="1">
      <c r="B35" s="740" t="s">
        <v>431</v>
      </c>
      <c r="C35" s="740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523"/>
      <c r="Y35" s="523"/>
      <c r="Z35" s="523"/>
      <c r="AA35" s="523"/>
      <c r="AB35" s="523"/>
      <c r="AS35" s="174"/>
      <c r="AZ35" s="174"/>
    </row>
    <row r="36" spans="2:52" ht="15.75" customHeight="1">
      <c r="B36" s="738" t="s">
        <v>432</v>
      </c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174"/>
      <c r="AS36" s="174"/>
      <c r="AZ36" s="174"/>
    </row>
    <row r="37" spans="2:52" ht="15.75" customHeight="1">
      <c r="B37" s="738" t="s">
        <v>433</v>
      </c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8"/>
      <c r="P37" s="738"/>
      <c r="Q37" s="738"/>
      <c r="R37" s="738"/>
      <c r="S37" s="738"/>
      <c r="T37" s="738"/>
      <c r="U37" s="738"/>
      <c r="V37" s="738"/>
      <c r="W37" s="738"/>
      <c r="X37" s="174"/>
      <c r="AS37" s="174"/>
      <c r="AZ37" s="174"/>
    </row>
    <row r="38" spans="2:52" ht="15.75" customHeight="1">
      <c r="B38" s="738" t="s">
        <v>434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174"/>
      <c r="AS38" s="174"/>
      <c r="AZ38" s="174"/>
    </row>
    <row r="39" spans="2:52" ht="15.75" customHeight="1">
      <c r="B39" s="740" t="s">
        <v>435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174"/>
      <c r="AS39" s="174"/>
      <c r="AZ39" s="174"/>
    </row>
    <row r="40" spans="2:52" ht="15.75" customHeight="1">
      <c r="B40" s="738" t="s">
        <v>436</v>
      </c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174"/>
      <c r="AS40" s="174"/>
      <c r="AZ40" s="174"/>
    </row>
    <row r="41" spans="2:52" ht="15.75" customHeight="1">
      <c r="B41" s="738" t="s">
        <v>437</v>
      </c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174"/>
      <c r="AS41" s="174"/>
      <c r="AZ41" s="174"/>
    </row>
    <row r="42" spans="2:52" ht="28.5" customHeight="1">
      <c r="B42" s="738" t="s">
        <v>438</v>
      </c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174"/>
      <c r="AS42" s="174"/>
      <c r="AZ42" s="174"/>
    </row>
    <row r="43" spans="2:52" ht="15.75" customHeight="1">
      <c r="B43" s="740" t="s">
        <v>439</v>
      </c>
      <c r="C43" s="739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174"/>
      <c r="AS43" s="174"/>
      <c r="AZ43" s="174"/>
    </row>
    <row r="44" spans="2:52" ht="15.75" customHeight="1">
      <c r="B44" s="738" t="s">
        <v>440</v>
      </c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174"/>
      <c r="AS44" s="174"/>
      <c r="AZ44" s="174"/>
    </row>
    <row r="45" spans="2:52" ht="15.75" customHeight="1">
      <c r="B45" s="738" t="s">
        <v>441</v>
      </c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174"/>
      <c r="AS45" s="174"/>
      <c r="AZ45" s="174"/>
    </row>
    <row r="46" spans="2:52" ht="15.75" customHeight="1">
      <c r="B46" s="738" t="s">
        <v>442</v>
      </c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174"/>
      <c r="AS46" s="174"/>
      <c r="AZ46" s="174"/>
    </row>
    <row r="47" spans="2:52" ht="15.75" customHeight="1">
      <c r="B47" s="738" t="s">
        <v>443</v>
      </c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174"/>
      <c r="AS47" s="174"/>
      <c r="AZ47" s="174"/>
    </row>
    <row r="48" spans="2:52" ht="15.75" customHeight="1">
      <c r="B48" s="738" t="s">
        <v>444</v>
      </c>
      <c r="C48" s="738"/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174"/>
      <c r="AS48" s="174"/>
      <c r="AZ48" s="174"/>
    </row>
    <row r="49" spans="2:52" ht="15.75" customHeight="1">
      <c r="B49" s="738" t="s">
        <v>445</v>
      </c>
      <c r="C49" s="738"/>
      <c r="D49" s="738"/>
      <c r="E49" s="738"/>
      <c r="F49" s="738"/>
      <c r="G49" s="738"/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8"/>
      <c r="X49" s="174"/>
      <c r="AS49" s="174"/>
      <c r="AZ49" s="174"/>
    </row>
    <row r="50" spans="2:52" ht="15.75" customHeight="1">
      <c r="B50" s="740" t="s">
        <v>446</v>
      </c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174"/>
      <c r="AS50" s="174"/>
      <c r="AZ50" s="174"/>
    </row>
    <row r="51" spans="2:52" ht="15.75" customHeight="1">
      <c r="B51" s="738" t="s">
        <v>447</v>
      </c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8"/>
      <c r="O51" s="738"/>
      <c r="P51" s="738"/>
      <c r="Q51" s="738"/>
      <c r="R51" s="738"/>
      <c r="S51" s="738"/>
      <c r="T51" s="738"/>
      <c r="U51" s="738"/>
      <c r="V51" s="738"/>
      <c r="W51" s="738"/>
      <c r="X51" s="174"/>
      <c r="AS51" s="174"/>
      <c r="AZ51" s="174"/>
    </row>
    <row r="52" spans="2:52" ht="15.75" customHeight="1">
      <c r="B52" s="738" t="s">
        <v>448</v>
      </c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38"/>
      <c r="W52" s="738"/>
      <c r="X52" s="174"/>
      <c r="AS52" s="174"/>
      <c r="AZ52" s="174"/>
    </row>
    <row r="53" spans="2:52" ht="15.75" customHeight="1">
      <c r="B53" s="738" t="s">
        <v>449</v>
      </c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174"/>
      <c r="AS53" s="174"/>
      <c r="AZ53" s="174"/>
    </row>
    <row r="54" spans="2:52" ht="15.75" customHeight="1">
      <c r="B54" s="740" t="s">
        <v>450</v>
      </c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39"/>
      <c r="T54" s="739"/>
      <c r="U54" s="739"/>
      <c r="V54" s="739"/>
      <c r="W54" s="739"/>
      <c r="X54" s="174"/>
      <c r="AS54" s="174"/>
      <c r="AZ54" s="174"/>
    </row>
    <row r="55" spans="2:52" ht="15.75" customHeight="1">
      <c r="B55" s="738" t="s">
        <v>451</v>
      </c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  <c r="S55" s="738"/>
      <c r="T55" s="738"/>
      <c r="U55" s="738"/>
      <c r="V55" s="738"/>
      <c r="W55" s="738"/>
      <c r="X55" s="174"/>
      <c r="AS55" s="174"/>
      <c r="AZ55" s="174"/>
    </row>
    <row r="56" spans="2:52" ht="15.75" customHeight="1">
      <c r="B56" s="738" t="s">
        <v>452</v>
      </c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174"/>
      <c r="AS56" s="174"/>
      <c r="AZ56" s="174"/>
    </row>
    <row r="57" spans="2:52" ht="15.75" customHeight="1">
      <c r="B57" s="738" t="s">
        <v>453</v>
      </c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8"/>
      <c r="S57" s="738"/>
      <c r="T57" s="738"/>
      <c r="U57" s="738"/>
      <c r="V57" s="738"/>
      <c r="W57" s="738"/>
      <c r="X57" s="174"/>
      <c r="AS57" s="174"/>
      <c r="AZ57" s="174"/>
    </row>
    <row r="58" spans="2:52" ht="15.75" customHeight="1">
      <c r="B58" s="738" t="s">
        <v>454</v>
      </c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38"/>
      <c r="U58" s="738"/>
      <c r="V58" s="738"/>
      <c r="W58" s="738"/>
      <c r="X58" s="174"/>
      <c r="AS58" s="174"/>
      <c r="AZ58" s="174"/>
    </row>
    <row r="59" spans="2:52" ht="15.75" customHeight="1">
      <c r="B59" s="741" t="s">
        <v>455</v>
      </c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174"/>
      <c r="AS59" s="174"/>
      <c r="AZ59" s="174"/>
    </row>
    <row r="60" spans="2:52" ht="15.75" customHeight="1">
      <c r="B60" s="739" t="s">
        <v>456</v>
      </c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174"/>
      <c r="AS60" s="174"/>
      <c r="AZ60" s="174"/>
    </row>
    <row r="61" spans="2:52" ht="15.75" customHeight="1">
      <c r="B61" s="740" t="s">
        <v>457</v>
      </c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174"/>
      <c r="AS61" s="174"/>
      <c r="AZ61" s="174"/>
    </row>
    <row r="62" spans="2:52" ht="15.75" customHeight="1">
      <c r="B62" s="738" t="s">
        <v>458</v>
      </c>
      <c r="C62" s="738"/>
      <c r="D62" s="738"/>
      <c r="E62" s="738"/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8"/>
      <c r="Q62" s="738"/>
      <c r="R62" s="738"/>
      <c r="S62" s="738"/>
      <c r="T62" s="738"/>
      <c r="U62" s="738"/>
      <c r="V62" s="738"/>
      <c r="W62" s="738"/>
      <c r="X62" s="174"/>
      <c r="AS62" s="174"/>
      <c r="AZ62" s="174"/>
    </row>
    <row r="63" spans="2:52" ht="15.75" customHeight="1">
      <c r="B63" s="738" t="s">
        <v>459</v>
      </c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174"/>
      <c r="AS63" s="174"/>
      <c r="AZ63" s="174"/>
    </row>
    <row r="64" spans="2:52" ht="15.75" customHeight="1">
      <c r="B64" s="740" t="s">
        <v>460</v>
      </c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174"/>
      <c r="AS64" s="174"/>
      <c r="AZ64" s="174"/>
    </row>
    <row r="65" spans="2:52" ht="15.75" customHeight="1">
      <c r="B65" s="738" t="s">
        <v>461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Q65" s="738"/>
      <c r="R65" s="738"/>
      <c r="S65" s="738"/>
      <c r="T65" s="738"/>
      <c r="U65" s="738"/>
      <c r="V65" s="738"/>
      <c r="W65" s="738"/>
      <c r="X65" s="174"/>
      <c r="AS65" s="174"/>
      <c r="AZ65" s="174"/>
    </row>
    <row r="66" spans="2:52" ht="15.75" customHeight="1">
      <c r="B66" s="738" t="s">
        <v>462</v>
      </c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  <c r="N66" s="738"/>
      <c r="O66" s="738"/>
      <c r="P66" s="738"/>
      <c r="Q66" s="738"/>
      <c r="R66" s="738"/>
      <c r="S66" s="738"/>
      <c r="T66" s="738"/>
      <c r="U66" s="738"/>
      <c r="V66" s="738"/>
      <c r="W66" s="738"/>
      <c r="X66" s="174"/>
      <c r="AS66" s="174"/>
      <c r="AZ66" s="174"/>
    </row>
    <row r="67" spans="2:52" ht="15.75" customHeight="1">
      <c r="B67" s="739" t="s">
        <v>463</v>
      </c>
      <c r="C67" s="739"/>
      <c r="D67" s="739"/>
      <c r="E67" s="739"/>
      <c r="F67" s="739"/>
      <c r="G67" s="739"/>
      <c r="H67" s="739"/>
      <c r="I67" s="739"/>
      <c r="J67" s="739"/>
      <c r="K67" s="739"/>
      <c r="L67" s="739"/>
      <c r="M67" s="739"/>
      <c r="N67" s="739"/>
      <c r="O67" s="739"/>
      <c r="P67" s="739"/>
      <c r="Q67" s="739"/>
      <c r="R67" s="739"/>
      <c r="S67" s="739"/>
      <c r="T67" s="739"/>
      <c r="U67" s="739"/>
      <c r="V67" s="739"/>
      <c r="W67" s="739"/>
      <c r="X67" s="174"/>
      <c r="AS67" s="174"/>
      <c r="AZ67" s="174"/>
    </row>
  </sheetData>
  <sheetProtection/>
  <mergeCells count="51">
    <mergeCell ref="B34:W34"/>
    <mergeCell ref="B37:W37"/>
    <mergeCell ref="A4:A7"/>
    <mergeCell ref="B4:B7"/>
    <mergeCell ref="C4:W4"/>
    <mergeCell ref="C6:W6"/>
    <mergeCell ref="AB2:AD2"/>
    <mergeCell ref="B40:W40"/>
    <mergeCell ref="X4:AR4"/>
    <mergeCell ref="X6:AR6"/>
    <mergeCell ref="C2:W2"/>
    <mergeCell ref="B33:W33"/>
    <mergeCell ref="B38:W38"/>
    <mergeCell ref="B36:W36"/>
    <mergeCell ref="AS4:BF4"/>
    <mergeCell ref="AS5:AY5"/>
    <mergeCell ref="AZ5:BF5"/>
    <mergeCell ref="AZ6:BF6"/>
    <mergeCell ref="AS6:AY6"/>
    <mergeCell ref="AY22:BF22"/>
    <mergeCell ref="C5:W5"/>
    <mergeCell ref="X5:AR5"/>
    <mergeCell ref="B59:W59"/>
    <mergeCell ref="B48:W48"/>
    <mergeCell ref="B49:W49"/>
    <mergeCell ref="B50:W50"/>
    <mergeCell ref="B52:W52"/>
    <mergeCell ref="B53:W53"/>
    <mergeCell ref="B54:W54"/>
    <mergeCell ref="B55:W55"/>
    <mergeCell ref="B58:W58"/>
    <mergeCell ref="B46:W46"/>
    <mergeCell ref="B56:W56"/>
    <mergeCell ref="B35:W35"/>
    <mergeCell ref="B51:W51"/>
    <mergeCell ref="B43:W43"/>
    <mergeCell ref="B44:W44"/>
    <mergeCell ref="B45:W45"/>
    <mergeCell ref="B39:W39"/>
    <mergeCell ref="B42:W42"/>
    <mergeCell ref="B47:W47"/>
    <mergeCell ref="B41:W41"/>
    <mergeCell ref="B57:W57"/>
    <mergeCell ref="B67:W67"/>
    <mergeCell ref="B62:W62"/>
    <mergeCell ref="B63:W63"/>
    <mergeCell ref="B64:W64"/>
    <mergeCell ref="B65:W65"/>
    <mergeCell ref="B66:W66"/>
    <mergeCell ref="B60:W60"/>
    <mergeCell ref="B61:W61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" right="0.7" top="0.75" bottom="0.75" header="0.3" footer="0.3"/>
  <pageSetup fitToHeight="0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O181"/>
  <sheetViews>
    <sheetView zoomScalePageLayoutView="0" workbookViewId="0" topLeftCell="A1">
      <selection activeCell="AO36" sqref="AO36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6.00390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16" ht="30" customHeight="1">
      <c r="B1" s="150" t="s">
        <v>364</v>
      </c>
      <c r="C1" s="150"/>
      <c r="D1" s="150"/>
      <c r="O1" s="721" t="s">
        <v>421</v>
      </c>
      <c r="P1" s="721"/>
    </row>
    <row r="2" spans="2:60" ht="14.25">
      <c r="B2" s="152"/>
      <c r="C2" s="520" t="s">
        <v>603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C2" s="152"/>
      <c r="AD2" s="152"/>
      <c r="AE2" s="152"/>
      <c r="AF2" s="152"/>
      <c r="AJ2" s="6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</row>
    <row r="3" spans="2:60" ht="14.25">
      <c r="B3" s="152"/>
      <c r="C3" s="520" t="s">
        <v>604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</row>
    <row r="4" spans="13:17" ht="13.5" thickBot="1">
      <c r="M4" s="150"/>
      <c r="Q4" s="150"/>
    </row>
    <row r="5" spans="1:67" ht="13.5" customHeight="1">
      <c r="A5" s="714" t="s">
        <v>365</v>
      </c>
      <c r="B5" s="781" t="s">
        <v>465</v>
      </c>
      <c r="C5" s="718" t="s">
        <v>384</v>
      </c>
      <c r="D5" s="708" t="s">
        <v>385</v>
      </c>
      <c r="E5" s="709"/>
      <c r="F5" s="709"/>
      <c r="G5" s="709"/>
      <c r="H5" s="709"/>
      <c r="I5" s="709"/>
      <c r="J5" s="784"/>
      <c r="K5" s="710"/>
      <c r="L5" s="708" t="s">
        <v>386</v>
      </c>
      <c r="M5" s="709"/>
      <c r="N5" s="709"/>
      <c r="O5" s="709"/>
      <c r="P5" s="709"/>
      <c r="Q5" s="709"/>
      <c r="R5" s="709"/>
      <c r="S5" s="710"/>
      <c r="T5" s="728" t="s">
        <v>387</v>
      </c>
      <c r="U5" s="729"/>
      <c r="V5" s="729"/>
      <c r="W5" s="729"/>
      <c r="X5" s="729"/>
      <c r="Y5" s="729"/>
      <c r="Z5" s="729"/>
      <c r="AA5" s="730"/>
      <c r="AB5" s="728" t="s">
        <v>388</v>
      </c>
      <c r="AC5" s="729"/>
      <c r="AD5" s="729"/>
      <c r="AE5" s="729"/>
      <c r="AF5" s="729"/>
      <c r="AG5" s="729"/>
      <c r="AH5" s="729"/>
      <c r="AI5" s="730"/>
      <c r="AJ5" s="708" t="s">
        <v>389</v>
      </c>
      <c r="AK5" s="709"/>
      <c r="AL5" s="709"/>
      <c r="AM5" s="709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10"/>
      <c r="AZ5" s="693" t="s">
        <v>390</v>
      </c>
      <c r="BA5" s="694"/>
      <c r="BB5" s="694"/>
      <c r="BC5" s="694"/>
      <c r="BD5" s="694"/>
      <c r="BE5" s="694"/>
      <c r="BF5" s="694"/>
      <c r="BG5" s="695"/>
      <c r="BH5" s="773" t="s">
        <v>391</v>
      </c>
      <c r="BI5" s="774"/>
      <c r="BJ5" s="774"/>
      <c r="BK5" s="774"/>
      <c r="BL5" s="774"/>
      <c r="BM5" s="774"/>
      <c r="BN5" s="774"/>
      <c r="BO5" s="775"/>
    </row>
    <row r="6" spans="1:67" ht="28.5" customHeight="1" thickBot="1">
      <c r="A6" s="715"/>
      <c r="B6" s="782"/>
      <c r="C6" s="719"/>
      <c r="D6" s="702"/>
      <c r="E6" s="703"/>
      <c r="F6" s="703"/>
      <c r="G6" s="703"/>
      <c r="H6" s="703"/>
      <c r="I6" s="703"/>
      <c r="J6" s="785"/>
      <c r="K6" s="704"/>
      <c r="L6" s="702"/>
      <c r="M6" s="703"/>
      <c r="N6" s="703"/>
      <c r="O6" s="703"/>
      <c r="P6" s="703"/>
      <c r="Q6" s="703"/>
      <c r="R6" s="703"/>
      <c r="S6" s="704"/>
      <c r="T6" s="731"/>
      <c r="U6" s="732"/>
      <c r="V6" s="732"/>
      <c r="W6" s="732"/>
      <c r="X6" s="732"/>
      <c r="Y6" s="732"/>
      <c r="Z6" s="732"/>
      <c r="AA6" s="733"/>
      <c r="AB6" s="786"/>
      <c r="AC6" s="787"/>
      <c r="AD6" s="787"/>
      <c r="AE6" s="787"/>
      <c r="AF6" s="787"/>
      <c r="AG6" s="787"/>
      <c r="AH6" s="787"/>
      <c r="AI6" s="788"/>
      <c r="AJ6" s="702" t="s">
        <v>392</v>
      </c>
      <c r="AK6" s="703"/>
      <c r="AL6" s="703"/>
      <c r="AM6" s="703"/>
      <c r="AN6" s="703"/>
      <c r="AO6" s="703"/>
      <c r="AP6" s="703"/>
      <c r="AQ6" s="703"/>
      <c r="AR6" s="703" t="s">
        <v>295</v>
      </c>
      <c r="AS6" s="703"/>
      <c r="AT6" s="703"/>
      <c r="AU6" s="703"/>
      <c r="AV6" s="703"/>
      <c r="AW6" s="703"/>
      <c r="AX6" s="703"/>
      <c r="AY6" s="704"/>
      <c r="AZ6" s="702" t="s">
        <v>393</v>
      </c>
      <c r="BA6" s="703"/>
      <c r="BB6" s="703"/>
      <c r="BC6" s="703"/>
      <c r="BD6" s="703"/>
      <c r="BE6" s="703"/>
      <c r="BF6" s="703"/>
      <c r="BG6" s="704"/>
      <c r="BH6" s="776"/>
      <c r="BI6" s="777"/>
      <c r="BJ6" s="777"/>
      <c r="BK6" s="777"/>
      <c r="BL6" s="777"/>
      <c r="BM6" s="777"/>
      <c r="BN6" s="777"/>
      <c r="BO6" s="778"/>
    </row>
    <row r="7" spans="1:67" ht="12.75" customHeight="1">
      <c r="A7" s="715"/>
      <c r="B7" s="782"/>
      <c r="C7" s="719"/>
      <c r="D7" s="705" t="s">
        <v>394</v>
      </c>
      <c r="E7" s="706" t="s">
        <v>406</v>
      </c>
      <c r="F7" s="706"/>
      <c r="G7" s="706"/>
      <c r="H7" s="706"/>
      <c r="I7" s="706"/>
      <c r="J7" s="768"/>
      <c r="K7" s="707"/>
      <c r="L7" s="705" t="s">
        <v>394</v>
      </c>
      <c r="M7" s="706" t="s">
        <v>406</v>
      </c>
      <c r="N7" s="706"/>
      <c r="O7" s="706"/>
      <c r="P7" s="706"/>
      <c r="Q7" s="706"/>
      <c r="R7" s="768"/>
      <c r="S7" s="707"/>
      <c r="T7" s="705" t="s">
        <v>394</v>
      </c>
      <c r="U7" s="706" t="s">
        <v>406</v>
      </c>
      <c r="V7" s="706"/>
      <c r="W7" s="706"/>
      <c r="X7" s="706"/>
      <c r="Y7" s="706"/>
      <c r="Z7" s="768"/>
      <c r="AA7" s="707"/>
      <c r="AB7" s="772" t="s">
        <v>394</v>
      </c>
      <c r="AC7" s="706" t="s">
        <v>406</v>
      </c>
      <c r="AD7" s="706"/>
      <c r="AE7" s="706"/>
      <c r="AF7" s="706"/>
      <c r="AG7" s="706"/>
      <c r="AH7" s="768"/>
      <c r="AI7" s="707"/>
      <c r="AJ7" s="705" t="s">
        <v>394</v>
      </c>
      <c r="AK7" s="706" t="s">
        <v>406</v>
      </c>
      <c r="AL7" s="706"/>
      <c r="AM7" s="706"/>
      <c r="AN7" s="706"/>
      <c r="AO7" s="706"/>
      <c r="AP7" s="768"/>
      <c r="AQ7" s="707"/>
      <c r="AR7" s="767" t="s">
        <v>394</v>
      </c>
      <c r="AS7" s="706" t="s">
        <v>406</v>
      </c>
      <c r="AT7" s="706"/>
      <c r="AU7" s="706"/>
      <c r="AV7" s="706"/>
      <c r="AW7" s="706"/>
      <c r="AX7" s="768"/>
      <c r="AY7" s="707"/>
      <c r="AZ7" s="705" t="s">
        <v>394</v>
      </c>
      <c r="BA7" s="769" t="s">
        <v>406</v>
      </c>
      <c r="BB7" s="769"/>
      <c r="BC7" s="769"/>
      <c r="BD7" s="769"/>
      <c r="BE7" s="769"/>
      <c r="BF7" s="770"/>
      <c r="BG7" s="771"/>
      <c r="BH7" s="779" t="s">
        <v>394</v>
      </c>
      <c r="BI7" s="769" t="s">
        <v>406</v>
      </c>
      <c r="BJ7" s="769"/>
      <c r="BK7" s="769"/>
      <c r="BL7" s="769"/>
      <c r="BM7" s="769"/>
      <c r="BN7" s="769"/>
      <c r="BO7" s="771"/>
    </row>
    <row r="8" spans="1:67" ht="48" customHeight="1">
      <c r="A8" s="780"/>
      <c r="B8" s="783"/>
      <c r="C8" s="720"/>
      <c r="D8" s="705"/>
      <c r="E8" s="89" t="s">
        <v>407</v>
      </c>
      <c r="F8" s="521" t="s">
        <v>408</v>
      </c>
      <c r="G8" s="521" t="s">
        <v>409</v>
      </c>
      <c r="H8" s="89" t="s">
        <v>410</v>
      </c>
      <c r="I8" s="521" t="s">
        <v>411</v>
      </c>
      <c r="J8" s="522" t="s">
        <v>412</v>
      </c>
      <c r="K8" s="176" t="s">
        <v>413</v>
      </c>
      <c r="L8" s="705"/>
      <c r="M8" s="89" t="s">
        <v>407</v>
      </c>
      <c r="N8" s="521" t="s">
        <v>408</v>
      </c>
      <c r="O8" s="521" t="s">
        <v>409</v>
      </c>
      <c r="P8" s="89" t="s">
        <v>410</v>
      </c>
      <c r="Q8" s="521" t="s">
        <v>411</v>
      </c>
      <c r="R8" s="522" t="s">
        <v>412</v>
      </c>
      <c r="S8" s="176" t="s">
        <v>413</v>
      </c>
      <c r="T8" s="705"/>
      <c r="U8" s="89" t="s">
        <v>407</v>
      </c>
      <c r="V8" s="521" t="s">
        <v>408</v>
      </c>
      <c r="W8" s="521" t="s">
        <v>409</v>
      </c>
      <c r="X8" s="89" t="s">
        <v>410</v>
      </c>
      <c r="Y8" s="521" t="s">
        <v>411</v>
      </c>
      <c r="Z8" s="522" t="s">
        <v>412</v>
      </c>
      <c r="AA8" s="176" t="s">
        <v>413</v>
      </c>
      <c r="AB8" s="705"/>
      <c r="AC8" s="89" t="s">
        <v>407</v>
      </c>
      <c r="AD8" s="521" t="s">
        <v>408</v>
      </c>
      <c r="AE8" s="521" t="s">
        <v>409</v>
      </c>
      <c r="AF8" s="89" t="s">
        <v>410</v>
      </c>
      <c r="AG8" s="521" t="s">
        <v>411</v>
      </c>
      <c r="AH8" s="522" t="s">
        <v>412</v>
      </c>
      <c r="AI8" s="176" t="s">
        <v>413</v>
      </c>
      <c r="AJ8" s="705"/>
      <c r="AK8" s="89" t="s">
        <v>407</v>
      </c>
      <c r="AL8" s="521" t="s">
        <v>408</v>
      </c>
      <c r="AM8" s="521" t="s">
        <v>409</v>
      </c>
      <c r="AN8" s="89" t="s">
        <v>410</v>
      </c>
      <c r="AO8" s="521" t="s">
        <v>411</v>
      </c>
      <c r="AP8" s="522" t="s">
        <v>412</v>
      </c>
      <c r="AQ8" s="176" t="s">
        <v>413</v>
      </c>
      <c r="AR8" s="767"/>
      <c r="AS8" s="89" t="s">
        <v>407</v>
      </c>
      <c r="AT8" s="521" t="s">
        <v>408</v>
      </c>
      <c r="AU8" s="521" t="s">
        <v>409</v>
      </c>
      <c r="AV8" s="89" t="s">
        <v>410</v>
      </c>
      <c r="AW8" s="521" t="s">
        <v>411</v>
      </c>
      <c r="AX8" s="522" t="s">
        <v>412</v>
      </c>
      <c r="AY8" s="176" t="s">
        <v>413</v>
      </c>
      <c r="AZ8" s="705"/>
      <c r="BA8" s="89" t="s">
        <v>407</v>
      </c>
      <c r="BB8" s="521" t="s">
        <v>408</v>
      </c>
      <c r="BC8" s="521" t="s">
        <v>409</v>
      </c>
      <c r="BD8" s="89" t="s">
        <v>410</v>
      </c>
      <c r="BE8" s="521" t="s">
        <v>411</v>
      </c>
      <c r="BF8" s="522" t="s">
        <v>412</v>
      </c>
      <c r="BG8" s="176" t="s">
        <v>413</v>
      </c>
      <c r="BH8" s="779"/>
      <c r="BI8" s="89" t="s">
        <v>407</v>
      </c>
      <c r="BJ8" s="521" t="s">
        <v>408</v>
      </c>
      <c r="BK8" s="521" t="s">
        <v>409</v>
      </c>
      <c r="BL8" s="89" t="s">
        <v>410</v>
      </c>
      <c r="BM8" s="521" t="s">
        <v>411</v>
      </c>
      <c r="BN8" s="89" t="s">
        <v>412</v>
      </c>
      <c r="BO8" s="176" t="s">
        <v>413</v>
      </c>
    </row>
    <row r="9" spans="1:67" ht="12">
      <c r="A9" s="153"/>
      <c r="B9" s="192" t="s">
        <v>379</v>
      </c>
      <c r="C9" s="193"/>
      <c r="D9" s="180">
        <f>E9+F9+G9+H9+I9+J9+K9</f>
        <v>111</v>
      </c>
      <c r="E9" s="156">
        <f aca="true" t="shared" si="0" ref="E9:K9">SUM(E10:E29)</f>
        <v>49</v>
      </c>
      <c r="F9" s="156">
        <f t="shared" si="0"/>
        <v>4</v>
      </c>
      <c r="G9" s="156">
        <f t="shared" si="0"/>
        <v>1</v>
      </c>
      <c r="H9" s="156">
        <f t="shared" si="0"/>
        <v>1</v>
      </c>
      <c r="I9" s="156">
        <f t="shared" si="0"/>
        <v>0</v>
      </c>
      <c r="J9" s="156">
        <f t="shared" si="0"/>
        <v>9</v>
      </c>
      <c r="K9" s="181">
        <f t="shared" si="0"/>
        <v>47</v>
      </c>
      <c r="L9" s="180">
        <f>M9+N9+O9+P9+Q9+R9+S9</f>
        <v>1325</v>
      </c>
      <c r="M9" s="156">
        <f aca="true" t="shared" si="1" ref="M9:S9">SUM(M10:M29)</f>
        <v>188</v>
      </c>
      <c r="N9" s="156">
        <f t="shared" si="1"/>
        <v>23</v>
      </c>
      <c r="O9" s="156">
        <f t="shared" si="1"/>
        <v>1</v>
      </c>
      <c r="P9" s="156">
        <f t="shared" si="1"/>
        <v>302</v>
      </c>
      <c r="Q9" s="156">
        <f t="shared" si="1"/>
        <v>725</v>
      </c>
      <c r="R9" s="156">
        <f t="shared" si="1"/>
        <v>20</v>
      </c>
      <c r="S9" s="181">
        <f t="shared" si="1"/>
        <v>66</v>
      </c>
      <c r="T9" s="180">
        <f>U9+V9+W9+X9+Y9+Z9+AA9</f>
        <v>1436</v>
      </c>
      <c r="U9" s="156">
        <f aca="true" t="shared" si="2" ref="U9:AA9">SUM(U10:U29)</f>
        <v>237</v>
      </c>
      <c r="V9" s="156">
        <f t="shared" si="2"/>
        <v>27</v>
      </c>
      <c r="W9" s="156">
        <f t="shared" si="2"/>
        <v>2</v>
      </c>
      <c r="X9" s="156">
        <f t="shared" si="2"/>
        <v>303</v>
      </c>
      <c r="Y9" s="156">
        <f t="shared" si="2"/>
        <v>725</v>
      </c>
      <c r="Z9" s="156">
        <f t="shared" si="2"/>
        <v>29</v>
      </c>
      <c r="AA9" s="181">
        <f t="shared" si="2"/>
        <v>113</v>
      </c>
      <c r="AB9" s="180">
        <f>AC9+AD9+AE9+AF9+AG9+AH9+AI9</f>
        <v>1377</v>
      </c>
      <c r="AC9" s="156">
        <f aca="true" t="shared" si="3" ref="AC9:AI9">SUM(AC10:AC29)</f>
        <v>195</v>
      </c>
      <c r="AD9" s="156">
        <f t="shared" si="3"/>
        <v>19</v>
      </c>
      <c r="AE9" s="156">
        <f t="shared" si="3"/>
        <v>2</v>
      </c>
      <c r="AF9" s="156">
        <f t="shared" si="3"/>
        <v>303</v>
      </c>
      <c r="AG9" s="156">
        <f t="shared" si="3"/>
        <v>725</v>
      </c>
      <c r="AH9" s="156">
        <f t="shared" si="3"/>
        <v>22</v>
      </c>
      <c r="AI9" s="181">
        <f t="shared" si="3"/>
        <v>111</v>
      </c>
      <c r="AJ9" s="180">
        <f>AK9+AL9+AM9+AN9+AO9+AP9+AQ9</f>
        <v>1231</v>
      </c>
      <c r="AK9" s="156">
        <f aca="true" t="shared" si="4" ref="AK9:AQ9">SUM(AK10:AK29)</f>
        <v>148</v>
      </c>
      <c r="AL9" s="156">
        <f t="shared" si="4"/>
        <v>15</v>
      </c>
      <c r="AM9" s="156">
        <f t="shared" si="4"/>
        <v>1</v>
      </c>
      <c r="AN9" s="156">
        <f t="shared" si="4"/>
        <v>297</v>
      </c>
      <c r="AO9" s="156">
        <f t="shared" si="4"/>
        <v>700</v>
      </c>
      <c r="AP9" s="156">
        <f t="shared" si="4"/>
        <v>12</v>
      </c>
      <c r="AQ9" s="156">
        <f t="shared" si="4"/>
        <v>58</v>
      </c>
      <c r="AR9" s="156">
        <f>AS9+AT9+AU9+AV9+AW9+AX9+AY9</f>
        <v>146</v>
      </c>
      <c r="AS9" s="156">
        <f aca="true" t="shared" si="5" ref="AS9:AY9">SUM(AS10:AS29)</f>
        <v>47</v>
      </c>
      <c r="AT9" s="156">
        <f t="shared" si="5"/>
        <v>4</v>
      </c>
      <c r="AU9" s="156">
        <f t="shared" si="5"/>
        <v>1</v>
      </c>
      <c r="AV9" s="156">
        <f t="shared" si="5"/>
        <v>6</v>
      </c>
      <c r="AW9" s="156">
        <f t="shared" si="5"/>
        <v>25</v>
      </c>
      <c r="AX9" s="156">
        <f t="shared" si="5"/>
        <v>10</v>
      </c>
      <c r="AY9" s="181">
        <f t="shared" si="5"/>
        <v>53</v>
      </c>
      <c r="AZ9" s="180">
        <f>BA9+BB9+BC9+BD9+BE9+BF9+BG9</f>
        <v>1286</v>
      </c>
      <c r="BA9" s="156">
        <f aca="true" t="shared" si="6" ref="BA9:BG9">SUM(BA10:BA29)</f>
        <v>156</v>
      </c>
      <c r="BB9" s="156">
        <f t="shared" si="6"/>
        <v>18</v>
      </c>
      <c r="BC9" s="156">
        <f t="shared" si="6"/>
        <v>2</v>
      </c>
      <c r="BD9" s="156">
        <f t="shared" si="6"/>
        <v>303</v>
      </c>
      <c r="BE9" s="156">
        <f t="shared" si="6"/>
        <v>725</v>
      </c>
      <c r="BF9" s="156">
        <f t="shared" si="6"/>
        <v>14</v>
      </c>
      <c r="BG9" s="181">
        <f t="shared" si="6"/>
        <v>68</v>
      </c>
      <c r="BH9" s="180">
        <f>BI9+BJ9+BK9+BL9+BM9+BN9+BO9</f>
        <v>59</v>
      </c>
      <c r="BI9" s="156">
        <f aca="true" t="shared" si="7" ref="BI9:BO9">SUM(BI10:BI29)</f>
        <v>42</v>
      </c>
      <c r="BJ9" s="156">
        <f t="shared" si="7"/>
        <v>8</v>
      </c>
      <c r="BK9" s="156">
        <f t="shared" si="7"/>
        <v>0</v>
      </c>
      <c r="BL9" s="156">
        <f t="shared" si="7"/>
        <v>0</v>
      </c>
      <c r="BM9" s="156">
        <f t="shared" si="7"/>
        <v>0</v>
      </c>
      <c r="BN9" s="156">
        <f t="shared" si="7"/>
        <v>7</v>
      </c>
      <c r="BO9" s="181">
        <f t="shared" si="7"/>
        <v>2</v>
      </c>
    </row>
    <row r="10" spans="1:67" ht="12">
      <c r="A10" s="153">
        <v>1</v>
      </c>
      <c r="B10" s="194" t="s">
        <v>590</v>
      </c>
      <c r="C10" s="527" t="s">
        <v>609</v>
      </c>
      <c r="D10" s="180">
        <f aca="true" t="shared" si="8" ref="D10:D29">E10+F10+G10+H10+I10+J10+K10</f>
        <v>1</v>
      </c>
      <c r="E10" s="183">
        <v>1</v>
      </c>
      <c r="F10" s="91">
        <v>0</v>
      </c>
      <c r="G10" s="91">
        <v>0</v>
      </c>
      <c r="H10" s="91">
        <v>0</v>
      </c>
      <c r="I10" s="91">
        <v>0</v>
      </c>
      <c r="J10" s="195">
        <v>0</v>
      </c>
      <c r="K10" s="158">
        <v>0</v>
      </c>
      <c r="L10" s="180">
        <f aca="true" t="shared" si="9" ref="L10:L29">M10+N10+O10+P10+Q10+R10+S10</f>
        <v>157</v>
      </c>
      <c r="M10" s="91">
        <v>0</v>
      </c>
      <c r="N10" s="91">
        <v>0</v>
      </c>
      <c r="O10" s="91">
        <v>0</v>
      </c>
      <c r="P10" s="91">
        <v>32</v>
      </c>
      <c r="Q10" s="91">
        <v>125</v>
      </c>
      <c r="R10" s="91">
        <v>0</v>
      </c>
      <c r="S10" s="158">
        <v>0</v>
      </c>
      <c r="T10" s="180">
        <f aca="true" t="shared" si="10" ref="T10:T29">U10+V10+W10+X10+Y10+Z10+AA10</f>
        <v>158</v>
      </c>
      <c r="U10" s="155">
        <f aca="true" t="shared" si="11" ref="U10:Z10">E10+M10</f>
        <v>1</v>
      </c>
      <c r="V10" s="155">
        <f t="shared" si="11"/>
        <v>0</v>
      </c>
      <c r="W10" s="155">
        <f t="shared" si="11"/>
        <v>0</v>
      </c>
      <c r="X10" s="155">
        <f t="shared" si="11"/>
        <v>32</v>
      </c>
      <c r="Y10" s="155">
        <f t="shared" si="11"/>
        <v>125</v>
      </c>
      <c r="Z10" s="155">
        <f t="shared" si="11"/>
        <v>0</v>
      </c>
      <c r="AA10" s="155">
        <f aca="true" t="shared" si="12" ref="AA10:AA29">K10+S10</f>
        <v>0</v>
      </c>
      <c r="AB10" s="180">
        <f aca="true" t="shared" si="13" ref="AB10:AB29">AC10+AD10+AE10+AF10+AG10+AH10+AI10</f>
        <v>158</v>
      </c>
      <c r="AC10" s="155">
        <f aca="true" t="shared" si="14" ref="AC10:AI29">AK10+AS10</f>
        <v>1</v>
      </c>
      <c r="AD10" s="155">
        <f t="shared" si="14"/>
        <v>0</v>
      </c>
      <c r="AE10" s="156">
        <f t="shared" si="14"/>
        <v>0</v>
      </c>
      <c r="AF10" s="155">
        <f t="shared" si="14"/>
        <v>32</v>
      </c>
      <c r="AG10" s="155">
        <f t="shared" si="14"/>
        <v>125</v>
      </c>
      <c r="AH10" s="155">
        <f t="shared" si="14"/>
        <v>0</v>
      </c>
      <c r="AI10" s="157">
        <f t="shared" si="14"/>
        <v>0</v>
      </c>
      <c r="AJ10" s="180">
        <f aca="true" t="shared" si="15" ref="AJ10:AJ29">AK10+AL10+AM10+AN10+AO10+AP10+AQ10</f>
        <v>151</v>
      </c>
      <c r="AK10" s="91">
        <v>0</v>
      </c>
      <c r="AL10" s="91">
        <v>0</v>
      </c>
      <c r="AM10" s="91">
        <v>0</v>
      </c>
      <c r="AN10" s="91">
        <v>32</v>
      </c>
      <c r="AO10" s="91">
        <v>119</v>
      </c>
      <c r="AP10" s="91">
        <v>0</v>
      </c>
      <c r="AQ10" s="91">
        <v>0</v>
      </c>
      <c r="AR10" s="156">
        <f aca="true" t="shared" si="16" ref="AR10:AR29">AS10+AT10+AU10+AV10+AW10+AX10+AY10</f>
        <v>7</v>
      </c>
      <c r="AS10" s="91">
        <v>1</v>
      </c>
      <c r="AT10" s="91">
        <v>0</v>
      </c>
      <c r="AU10" s="91">
        <v>0</v>
      </c>
      <c r="AV10" s="91">
        <v>0</v>
      </c>
      <c r="AW10" s="91">
        <v>6</v>
      </c>
      <c r="AX10" s="91">
        <v>0</v>
      </c>
      <c r="AY10" s="158">
        <v>0</v>
      </c>
      <c r="AZ10" s="180">
        <f aca="true" t="shared" si="17" ref="AZ10:AZ29">BA10+BB10+BC10+BD10+BE10+BF10+BG10</f>
        <v>157</v>
      </c>
      <c r="BA10" s="91">
        <v>0</v>
      </c>
      <c r="BB10" s="91">
        <v>0</v>
      </c>
      <c r="BC10" s="91">
        <v>0</v>
      </c>
      <c r="BD10" s="91">
        <v>32</v>
      </c>
      <c r="BE10" s="91">
        <v>125</v>
      </c>
      <c r="BF10" s="91">
        <v>0</v>
      </c>
      <c r="BG10" s="158">
        <v>0</v>
      </c>
      <c r="BH10" s="180">
        <f aca="true" t="shared" si="18" ref="BH10:BH29">BI10+BJ10+BK10+BL10+BM10+BN10+BO10</f>
        <v>0</v>
      </c>
      <c r="BI10" s="155">
        <f aca="true" t="shared" si="19" ref="BI10:BO29">U10-AC10</f>
        <v>0</v>
      </c>
      <c r="BJ10" s="155">
        <f t="shared" si="19"/>
        <v>0</v>
      </c>
      <c r="BK10" s="156">
        <f t="shared" si="19"/>
        <v>0</v>
      </c>
      <c r="BL10" s="155">
        <f t="shared" si="19"/>
        <v>0</v>
      </c>
      <c r="BM10" s="155">
        <f t="shared" si="19"/>
        <v>0</v>
      </c>
      <c r="BN10" s="155">
        <f t="shared" si="19"/>
        <v>0</v>
      </c>
      <c r="BO10" s="157">
        <f t="shared" si="19"/>
        <v>0</v>
      </c>
    </row>
    <row r="11" spans="1:67" ht="12">
      <c r="A11" s="153">
        <v>2</v>
      </c>
      <c r="B11" s="194" t="s">
        <v>614</v>
      </c>
      <c r="C11" s="528" t="s">
        <v>615</v>
      </c>
      <c r="D11" s="180">
        <f t="shared" si="8"/>
        <v>54</v>
      </c>
      <c r="E11" s="183">
        <v>24</v>
      </c>
      <c r="F11" s="91">
        <v>3</v>
      </c>
      <c r="G11" s="91">
        <v>1</v>
      </c>
      <c r="H11" s="91">
        <v>0</v>
      </c>
      <c r="I11" s="91">
        <v>0</v>
      </c>
      <c r="J11" s="195">
        <v>3</v>
      </c>
      <c r="K11" s="158">
        <v>23</v>
      </c>
      <c r="L11" s="180">
        <f t="shared" si="9"/>
        <v>299</v>
      </c>
      <c r="M11" s="91">
        <v>62</v>
      </c>
      <c r="N11" s="91">
        <v>7</v>
      </c>
      <c r="O11" s="91">
        <v>1</v>
      </c>
      <c r="P11" s="91">
        <v>83</v>
      </c>
      <c r="Q11" s="91">
        <v>126</v>
      </c>
      <c r="R11" s="91">
        <v>7</v>
      </c>
      <c r="S11" s="158">
        <v>13</v>
      </c>
      <c r="T11" s="180">
        <f t="shared" si="10"/>
        <v>353</v>
      </c>
      <c r="U11" s="155">
        <f aca="true" t="shared" si="20" ref="U11:U29">E11+M11</f>
        <v>86</v>
      </c>
      <c r="V11" s="155">
        <f aca="true" t="shared" si="21" ref="V11:Y14">F11+N11</f>
        <v>10</v>
      </c>
      <c r="W11" s="155">
        <f t="shared" si="21"/>
        <v>2</v>
      </c>
      <c r="X11" s="155">
        <f t="shared" si="21"/>
        <v>83</v>
      </c>
      <c r="Y11" s="155">
        <f t="shared" si="21"/>
        <v>126</v>
      </c>
      <c r="Z11" s="155">
        <f aca="true" t="shared" si="22" ref="Z11:Z29">J11+R11</f>
        <v>10</v>
      </c>
      <c r="AA11" s="155">
        <f t="shared" si="12"/>
        <v>36</v>
      </c>
      <c r="AB11" s="180">
        <f t="shared" si="13"/>
        <v>344</v>
      </c>
      <c r="AC11" s="155">
        <f t="shared" si="14"/>
        <v>79</v>
      </c>
      <c r="AD11" s="155">
        <f t="shared" si="14"/>
        <v>8</v>
      </c>
      <c r="AE11" s="156">
        <f t="shared" si="14"/>
        <v>2</v>
      </c>
      <c r="AF11" s="155">
        <f t="shared" si="14"/>
        <v>83</v>
      </c>
      <c r="AG11" s="155">
        <f t="shared" si="14"/>
        <v>126</v>
      </c>
      <c r="AH11" s="155">
        <f t="shared" si="14"/>
        <v>10</v>
      </c>
      <c r="AI11" s="157">
        <f t="shared" si="14"/>
        <v>36</v>
      </c>
      <c r="AJ11" s="180">
        <f t="shared" si="15"/>
        <v>288</v>
      </c>
      <c r="AK11" s="91">
        <v>58</v>
      </c>
      <c r="AL11" s="91">
        <v>8</v>
      </c>
      <c r="AM11" s="91">
        <v>1</v>
      </c>
      <c r="AN11" s="91">
        <v>82</v>
      </c>
      <c r="AO11" s="91">
        <v>121</v>
      </c>
      <c r="AP11" s="91">
        <v>6</v>
      </c>
      <c r="AQ11" s="91">
        <v>12</v>
      </c>
      <c r="AR11" s="156">
        <f t="shared" si="16"/>
        <v>56</v>
      </c>
      <c r="AS11" s="91">
        <v>21</v>
      </c>
      <c r="AT11" s="91">
        <v>0</v>
      </c>
      <c r="AU11" s="91">
        <v>1</v>
      </c>
      <c r="AV11" s="91">
        <v>1</v>
      </c>
      <c r="AW11" s="91">
        <v>5</v>
      </c>
      <c r="AX11" s="91">
        <v>4</v>
      </c>
      <c r="AY11" s="158">
        <v>24</v>
      </c>
      <c r="AZ11" s="180">
        <f t="shared" si="17"/>
        <v>308</v>
      </c>
      <c r="BA11" s="91">
        <v>67</v>
      </c>
      <c r="BB11" s="91">
        <v>7</v>
      </c>
      <c r="BC11" s="91">
        <v>2</v>
      </c>
      <c r="BD11" s="91">
        <v>83</v>
      </c>
      <c r="BE11" s="91">
        <v>126</v>
      </c>
      <c r="BF11" s="91">
        <v>8</v>
      </c>
      <c r="BG11" s="158">
        <v>15</v>
      </c>
      <c r="BH11" s="180">
        <f t="shared" si="18"/>
        <v>9</v>
      </c>
      <c r="BI11" s="155">
        <f t="shared" si="19"/>
        <v>7</v>
      </c>
      <c r="BJ11" s="155">
        <f t="shared" si="19"/>
        <v>2</v>
      </c>
      <c r="BK11" s="156">
        <f t="shared" si="19"/>
        <v>0</v>
      </c>
      <c r="BL11" s="155">
        <f t="shared" si="19"/>
        <v>0</v>
      </c>
      <c r="BM11" s="155">
        <f t="shared" si="19"/>
        <v>0</v>
      </c>
      <c r="BN11" s="155">
        <f t="shared" si="19"/>
        <v>0</v>
      </c>
      <c r="BO11" s="157">
        <f t="shared" si="19"/>
        <v>0</v>
      </c>
    </row>
    <row r="12" spans="1:67" ht="12">
      <c r="A12" s="153">
        <v>3</v>
      </c>
      <c r="B12" s="194" t="s">
        <v>591</v>
      </c>
      <c r="C12" s="527" t="s">
        <v>610</v>
      </c>
      <c r="D12" s="180">
        <f t="shared" si="8"/>
        <v>55</v>
      </c>
      <c r="E12" s="183">
        <v>24</v>
      </c>
      <c r="F12" s="91">
        <v>1</v>
      </c>
      <c r="G12" s="91">
        <v>0</v>
      </c>
      <c r="H12" s="91">
        <v>1</v>
      </c>
      <c r="I12" s="91">
        <v>0</v>
      </c>
      <c r="J12" s="195">
        <v>5</v>
      </c>
      <c r="K12" s="158">
        <v>24</v>
      </c>
      <c r="L12" s="180">
        <f t="shared" si="9"/>
        <v>334</v>
      </c>
      <c r="M12" s="91">
        <v>78</v>
      </c>
      <c r="N12" s="91">
        <v>9</v>
      </c>
      <c r="O12" s="91">
        <v>0</v>
      </c>
      <c r="P12" s="91">
        <v>81</v>
      </c>
      <c r="Q12" s="91">
        <v>126</v>
      </c>
      <c r="R12" s="91">
        <v>7</v>
      </c>
      <c r="S12" s="158">
        <v>33</v>
      </c>
      <c r="T12" s="180">
        <f t="shared" si="10"/>
        <v>389</v>
      </c>
      <c r="U12" s="155">
        <f t="shared" si="20"/>
        <v>102</v>
      </c>
      <c r="V12" s="155">
        <f t="shared" si="21"/>
        <v>10</v>
      </c>
      <c r="W12" s="155">
        <f t="shared" si="21"/>
        <v>0</v>
      </c>
      <c r="X12" s="155">
        <f t="shared" si="21"/>
        <v>82</v>
      </c>
      <c r="Y12" s="155">
        <f t="shared" si="21"/>
        <v>126</v>
      </c>
      <c r="Z12" s="155">
        <f t="shared" si="22"/>
        <v>12</v>
      </c>
      <c r="AA12" s="155">
        <f t="shared" si="12"/>
        <v>57</v>
      </c>
      <c r="AB12" s="180">
        <f t="shared" si="13"/>
        <v>366</v>
      </c>
      <c r="AC12" s="155">
        <f t="shared" si="14"/>
        <v>87</v>
      </c>
      <c r="AD12" s="155">
        <f t="shared" si="14"/>
        <v>7</v>
      </c>
      <c r="AE12" s="156">
        <f t="shared" si="14"/>
        <v>0</v>
      </c>
      <c r="AF12" s="155">
        <f t="shared" si="14"/>
        <v>82</v>
      </c>
      <c r="AG12" s="155">
        <f t="shared" si="14"/>
        <v>126</v>
      </c>
      <c r="AH12" s="155">
        <f t="shared" si="14"/>
        <v>8</v>
      </c>
      <c r="AI12" s="157">
        <f t="shared" si="14"/>
        <v>56</v>
      </c>
      <c r="AJ12" s="180">
        <f t="shared" si="15"/>
        <v>309</v>
      </c>
      <c r="AK12" s="91">
        <v>68</v>
      </c>
      <c r="AL12" s="91">
        <v>5</v>
      </c>
      <c r="AM12" s="91">
        <v>0</v>
      </c>
      <c r="AN12" s="91">
        <v>81</v>
      </c>
      <c r="AO12" s="91">
        <v>119</v>
      </c>
      <c r="AP12" s="91">
        <v>5</v>
      </c>
      <c r="AQ12" s="91">
        <v>31</v>
      </c>
      <c r="AR12" s="156">
        <f t="shared" si="16"/>
        <v>57</v>
      </c>
      <c r="AS12" s="91">
        <v>19</v>
      </c>
      <c r="AT12" s="91">
        <v>2</v>
      </c>
      <c r="AU12" s="91">
        <v>0</v>
      </c>
      <c r="AV12" s="91">
        <v>1</v>
      </c>
      <c r="AW12" s="91">
        <v>7</v>
      </c>
      <c r="AX12" s="91">
        <v>3</v>
      </c>
      <c r="AY12" s="158">
        <v>25</v>
      </c>
      <c r="AZ12" s="180">
        <f t="shared" si="17"/>
        <v>319</v>
      </c>
      <c r="BA12" s="91">
        <v>66</v>
      </c>
      <c r="BB12" s="91">
        <v>7</v>
      </c>
      <c r="BC12" s="91">
        <v>0</v>
      </c>
      <c r="BD12" s="91">
        <v>82</v>
      </c>
      <c r="BE12" s="91">
        <v>126</v>
      </c>
      <c r="BF12" s="91">
        <v>4</v>
      </c>
      <c r="BG12" s="158">
        <v>34</v>
      </c>
      <c r="BH12" s="180">
        <f t="shared" si="18"/>
        <v>23</v>
      </c>
      <c r="BI12" s="155">
        <f t="shared" si="19"/>
        <v>15</v>
      </c>
      <c r="BJ12" s="155">
        <f t="shared" si="19"/>
        <v>3</v>
      </c>
      <c r="BK12" s="156">
        <f t="shared" si="19"/>
        <v>0</v>
      </c>
      <c r="BL12" s="155">
        <f t="shared" si="19"/>
        <v>0</v>
      </c>
      <c r="BM12" s="155">
        <f t="shared" si="19"/>
        <v>0</v>
      </c>
      <c r="BN12" s="155">
        <f t="shared" si="19"/>
        <v>4</v>
      </c>
      <c r="BO12" s="157">
        <f t="shared" si="19"/>
        <v>1</v>
      </c>
    </row>
    <row r="13" spans="1:67" ht="12">
      <c r="A13" s="153">
        <v>4</v>
      </c>
      <c r="B13" s="194" t="s">
        <v>592</v>
      </c>
      <c r="C13" s="527" t="s">
        <v>611</v>
      </c>
      <c r="D13" s="180">
        <f t="shared" si="8"/>
        <v>0</v>
      </c>
      <c r="E13" s="183">
        <v>0</v>
      </c>
      <c r="F13" s="91">
        <v>0</v>
      </c>
      <c r="G13" s="91">
        <v>0</v>
      </c>
      <c r="H13" s="91">
        <v>0</v>
      </c>
      <c r="I13" s="91">
        <v>0</v>
      </c>
      <c r="J13" s="195">
        <v>0</v>
      </c>
      <c r="K13" s="158">
        <v>0</v>
      </c>
      <c r="L13" s="180">
        <f t="shared" si="9"/>
        <v>160</v>
      </c>
      <c r="M13" s="91">
        <v>0</v>
      </c>
      <c r="N13" s="91">
        <v>0</v>
      </c>
      <c r="O13" s="91">
        <v>0</v>
      </c>
      <c r="P13" s="91">
        <v>34</v>
      </c>
      <c r="Q13" s="91">
        <v>126</v>
      </c>
      <c r="R13" s="91">
        <v>0</v>
      </c>
      <c r="S13" s="158">
        <v>0</v>
      </c>
      <c r="T13" s="180">
        <f t="shared" si="10"/>
        <v>160</v>
      </c>
      <c r="U13" s="155">
        <f t="shared" si="20"/>
        <v>0</v>
      </c>
      <c r="V13" s="155">
        <f t="shared" si="21"/>
        <v>0</v>
      </c>
      <c r="W13" s="155">
        <f t="shared" si="21"/>
        <v>0</v>
      </c>
      <c r="X13" s="155">
        <f t="shared" si="21"/>
        <v>34</v>
      </c>
      <c r="Y13" s="155">
        <f t="shared" si="21"/>
        <v>126</v>
      </c>
      <c r="Z13" s="155">
        <f t="shared" si="22"/>
        <v>0</v>
      </c>
      <c r="AA13" s="155">
        <f t="shared" si="12"/>
        <v>0</v>
      </c>
      <c r="AB13" s="180">
        <f t="shared" si="13"/>
        <v>160</v>
      </c>
      <c r="AC13" s="155">
        <f t="shared" si="14"/>
        <v>0</v>
      </c>
      <c r="AD13" s="155">
        <f t="shared" si="14"/>
        <v>0</v>
      </c>
      <c r="AE13" s="156">
        <f t="shared" si="14"/>
        <v>0</v>
      </c>
      <c r="AF13" s="155">
        <f t="shared" si="14"/>
        <v>34</v>
      </c>
      <c r="AG13" s="155">
        <f t="shared" si="14"/>
        <v>126</v>
      </c>
      <c r="AH13" s="155">
        <f t="shared" si="14"/>
        <v>0</v>
      </c>
      <c r="AI13" s="157">
        <f t="shared" si="14"/>
        <v>0</v>
      </c>
      <c r="AJ13" s="180">
        <f t="shared" si="15"/>
        <v>158</v>
      </c>
      <c r="AK13" s="91">
        <v>0</v>
      </c>
      <c r="AL13" s="91">
        <v>0</v>
      </c>
      <c r="AM13" s="91">
        <v>0</v>
      </c>
      <c r="AN13" s="91">
        <v>33</v>
      </c>
      <c r="AO13" s="91">
        <v>125</v>
      </c>
      <c r="AP13" s="91">
        <v>0</v>
      </c>
      <c r="AQ13" s="91">
        <v>0</v>
      </c>
      <c r="AR13" s="156">
        <f t="shared" si="16"/>
        <v>2</v>
      </c>
      <c r="AS13" s="91">
        <v>0</v>
      </c>
      <c r="AT13" s="91">
        <v>0</v>
      </c>
      <c r="AU13" s="91">
        <v>0</v>
      </c>
      <c r="AV13" s="91">
        <v>1</v>
      </c>
      <c r="AW13" s="91">
        <v>1</v>
      </c>
      <c r="AX13" s="91">
        <v>0</v>
      </c>
      <c r="AY13" s="158">
        <v>0</v>
      </c>
      <c r="AZ13" s="180">
        <f t="shared" si="17"/>
        <v>160</v>
      </c>
      <c r="BA13" s="91">
        <v>0</v>
      </c>
      <c r="BB13" s="91">
        <v>0</v>
      </c>
      <c r="BC13" s="91">
        <v>0</v>
      </c>
      <c r="BD13" s="91">
        <v>34</v>
      </c>
      <c r="BE13" s="91">
        <v>126</v>
      </c>
      <c r="BF13" s="91">
        <v>0</v>
      </c>
      <c r="BG13" s="158">
        <v>0</v>
      </c>
      <c r="BH13" s="180">
        <f t="shared" si="18"/>
        <v>0</v>
      </c>
      <c r="BI13" s="155">
        <f t="shared" si="19"/>
        <v>0</v>
      </c>
      <c r="BJ13" s="155">
        <f t="shared" si="19"/>
        <v>0</v>
      </c>
      <c r="BK13" s="156">
        <f t="shared" si="19"/>
        <v>0</v>
      </c>
      <c r="BL13" s="155">
        <f t="shared" si="19"/>
        <v>0</v>
      </c>
      <c r="BM13" s="155">
        <f t="shared" si="19"/>
        <v>0</v>
      </c>
      <c r="BN13" s="155">
        <f t="shared" si="19"/>
        <v>0</v>
      </c>
      <c r="BO13" s="157">
        <f t="shared" si="19"/>
        <v>0</v>
      </c>
    </row>
    <row r="14" spans="1:67" ht="12">
      <c r="A14" s="153">
        <v>5</v>
      </c>
      <c r="B14" s="194" t="s">
        <v>593</v>
      </c>
      <c r="C14" s="527" t="s">
        <v>612</v>
      </c>
      <c r="D14" s="180">
        <f t="shared" si="8"/>
        <v>1</v>
      </c>
      <c r="E14" s="183">
        <v>0</v>
      </c>
      <c r="F14" s="91">
        <v>0</v>
      </c>
      <c r="G14" s="91">
        <v>0</v>
      </c>
      <c r="H14" s="91">
        <v>0</v>
      </c>
      <c r="I14" s="91">
        <v>0</v>
      </c>
      <c r="J14" s="195">
        <v>1</v>
      </c>
      <c r="K14" s="158">
        <v>0</v>
      </c>
      <c r="L14" s="180">
        <f t="shared" si="9"/>
        <v>160</v>
      </c>
      <c r="M14" s="91">
        <v>2</v>
      </c>
      <c r="N14" s="91">
        <v>0</v>
      </c>
      <c r="O14" s="91">
        <v>0</v>
      </c>
      <c r="P14" s="91">
        <v>33</v>
      </c>
      <c r="Q14" s="91">
        <v>125</v>
      </c>
      <c r="R14" s="91">
        <v>0</v>
      </c>
      <c r="S14" s="158">
        <v>0</v>
      </c>
      <c r="T14" s="180">
        <f t="shared" si="10"/>
        <v>161</v>
      </c>
      <c r="U14" s="155">
        <f t="shared" si="20"/>
        <v>2</v>
      </c>
      <c r="V14" s="155">
        <f t="shared" si="21"/>
        <v>0</v>
      </c>
      <c r="W14" s="155">
        <f t="shared" si="21"/>
        <v>0</v>
      </c>
      <c r="X14" s="155">
        <f t="shared" si="21"/>
        <v>33</v>
      </c>
      <c r="Y14" s="155">
        <f t="shared" si="21"/>
        <v>125</v>
      </c>
      <c r="Z14" s="155">
        <f t="shared" si="22"/>
        <v>1</v>
      </c>
      <c r="AA14" s="155">
        <f t="shared" si="12"/>
        <v>0</v>
      </c>
      <c r="AB14" s="180">
        <f t="shared" si="13"/>
        <v>161</v>
      </c>
      <c r="AC14" s="155">
        <f t="shared" si="14"/>
        <v>2</v>
      </c>
      <c r="AD14" s="155">
        <f t="shared" si="14"/>
        <v>0</v>
      </c>
      <c r="AE14" s="156">
        <f t="shared" si="14"/>
        <v>0</v>
      </c>
      <c r="AF14" s="155">
        <f t="shared" si="14"/>
        <v>33</v>
      </c>
      <c r="AG14" s="155">
        <f t="shared" si="14"/>
        <v>125</v>
      </c>
      <c r="AH14" s="155">
        <f t="shared" si="14"/>
        <v>1</v>
      </c>
      <c r="AI14" s="157">
        <f t="shared" si="14"/>
        <v>0</v>
      </c>
      <c r="AJ14" s="180">
        <f t="shared" si="15"/>
        <v>153</v>
      </c>
      <c r="AK14" s="91">
        <v>1</v>
      </c>
      <c r="AL14" s="91">
        <v>0</v>
      </c>
      <c r="AM14" s="91">
        <v>0</v>
      </c>
      <c r="AN14" s="91">
        <v>32</v>
      </c>
      <c r="AO14" s="91">
        <v>120</v>
      </c>
      <c r="AP14" s="91">
        <v>0</v>
      </c>
      <c r="AQ14" s="91">
        <v>0</v>
      </c>
      <c r="AR14" s="156">
        <f t="shared" si="16"/>
        <v>8</v>
      </c>
      <c r="AS14" s="91">
        <v>1</v>
      </c>
      <c r="AT14" s="91">
        <v>0</v>
      </c>
      <c r="AU14" s="91">
        <v>0</v>
      </c>
      <c r="AV14" s="91">
        <v>1</v>
      </c>
      <c r="AW14" s="91">
        <v>5</v>
      </c>
      <c r="AX14" s="91">
        <v>1</v>
      </c>
      <c r="AY14" s="158">
        <v>0</v>
      </c>
      <c r="AZ14" s="180">
        <f t="shared" si="17"/>
        <v>159</v>
      </c>
      <c r="BA14" s="91">
        <v>1</v>
      </c>
      <c r="BB14" s="91">
        <v>0</v>
      </c>
      <c r="BC14" s="91">
        <v>0</v>
      </c>
      <c r="BD14" s="91">
        <v>33</v>
      </c>
      <c r="BE14" s="91">
        <v>125</v>
      </c>
      <c r="BF14" s="91">
        <v>0</v>
      </c>
      <c r="BG14" s="158">
        <v>0</v>
      </c>
      <c r="BH14" s="180">
        <f t="shared" si="18"/>
        <v>0</v>
      </c>
      <c r="BI14" s="155">
        <f t="shared" si="19"/>
        <v>0</v>
      </c>
      <c r="BJ14" s="155">
        <f t="shared" si="19"/>
        <v>0</v>
      </c>
      <c r="BK14" s="156">
        <f t="shared" si="19"/>
        <v>0</v>
      </c>
      <c r="BL14" s="155">
        <f t="shared" si="19"/>
        <v>0</v>
      </c>
      <c r="BM14" s="155">
        <f t="shared" si="19"/>
        <v>0</v>
      </c>
      <c r="BN14" s="155">
        <f t="shared" si="19"/>
        <v>0</v>
      </c>
      <c r="BO14" s="157">
        <f t="shared" si="19"/>
        <v>0</v>
      </c>
    </row>
    <row r="15" spans="1:67" ht="12">
      <c r="A15" s="153">
        <v>6</v>
      </c>
      <c r="B15" s="526" t="s">
        <v>594</v>
      </c>
      <c r="C15" s="527" t="s">
        <v>613</v>
      </c>
      <c r="D15" s="180">
        <f aca="true" t="shared" si="23" ref="D15:D21">E15+F15+G15+H15+I15+J15+K15</f>
        <v>0</v>
      </c>
      <c r="E15" s="183">
        <v>0</v>
      </c>
      <c r="F15" s="91">
        <v>0</v>
      </c>
      <c r="G15" s="91">
        <v>0</v>
      </c>
      <c r="H15" s="91">
        <v>0</v>
      </c>
      <c r="I15" s="91">
        <v>0</v>
      </c>
      <c r="J15" s="195">
        <v>0</v>
      </c>
      <c r="K15" s="158">
        <v>0</v>
      </c>
      <c r="L15" s="180">
        <f aca="true" t="shared" si="24" ref="L15:L21">M15+N15+O15+P15+Q15+R15+S15</f>
        <v>215</v>
      </c>
      <c r="M15" s="91">
        <v>46</v>
      </c>
      <c r="N15" s="91">
        <v>7</v>
      </c>
      <c r="O15" s="91">
        <v>0</v>
      </c>
      <c r="P15" s="91">
        <v>39</v>
      </c>
      <c r="Q15" s="91">
        <v>97</v>
      </c>
      <c r="R15" s="91">
        <v>6</v>
      </c>
      <c r="S15" s="158">
        <v>20</v>
      </c>
      <c r="T15" s="180">
        <f aca="true" t="shared" si="25" ref="T15:T21">U15+V15+W15+X15+Y15+Z15+AA15</f>
        <v>215</v>
      </c>
      <c r="U15" s="155">
        <f aca="true" t="shared" si="26" ref="U15:U21">E15+M15</f>
        <v>46</v>
      </c>
      <c r="V15" s="155">
        <f aca="true" t="shared" si="27" ref="V15:V21">F15+N15</f>
        <v>7</v>
      </c>
      <c r="W15" s="155">
        <f aca="true" t="shared" si="28" ref="W15:W21">G15+O15</f>
        <v>0</v>
      </c>
      <c r="X15" s="155">
        <f aca="true" t="shared" si="29" ref="X15:X21">H15+P15</f>
        <v>39</v>
      </c>
      <c r="Y15" s="155">
        <f aca="true" t="shared" si="30" ref="Y15:Y21">I15+Q15</f>
        <v>97</v>
      </c>
      <c r="Z15" s="155">
        <f aca="true" t="shared" si="31" ref="Z15:Z21">J15+R15</f>
        <v>6</v>
      </c>
      <c r="AA15" s="155">
        <f aca="true" t="shared" si="32" ref="AA15:AA21">K15+S15</f>
        <v>20</v>
      </c>
      <c r="AB15" s="180">
        <f aca="true" t="shared" si="33" ref="AB15:AB21">AC15+AD15+AE15+AF15+AG15+AH15+AI15</f>
        <v>188</v>
      </c>
      <c r="AC15" s="155">
        <f aca="true" t="shared" si="34" ref="AC15:AC21">AK15+AS15</f>
        <v>26</v>
      </c>
      <c r="AD15" s="155">
        <f aca="true" t="shared" si="35" ref="AD15:AD21">AL15+AT15</f>
        <v>4</v>
      </c>
      <c r="AE15" s="156">
        <f aca="true" t="shared" si="36" ref="AE15:AE21">AM15+AU15</f>
        <v>0</v>
      </c>
      <c r="AF15" s="155">
        <f aca="true" t="shared" si="37" ref="AF15:AF21">AN15+AV15</f>
        <v>39</v>
      </c>
      <c r="AG15" s="155">
        <f aca="true" t="shared" si="38" ref="AG15:AG21">AO15+AW15</f>
        <v>97</v>
      </c>
      <c r="AH15" s="155">
        <f aca="true" t="shared" si="39" ref="AH15:AH21">AP15+AX15</f>
        <v>3</v>
      </c>
      <c r="AI15" s="157">
        <f aca="true" t="shared" si="40" ref="AI15:AI21">AQ15+AY15</f>
        <v>19</v>
      </c>
      <c r="AJ15" s="180">
        <f aca="true" t="shared" si="41" ref="AJ15:AJ21">AK15+AL15+AM15+AN15+AO15+AP15+AQ15</f>
        <v>172</v>
      </c>
      <c r="AK15" s="91">
        <v>21</v>
      </c>
      <c r="AL15" s="91">
        <v>2</v>
      </c>
      <c r="AM15" s="91">
        <v>0</v>
      </c>
      <c r="AN15" s="91">
        <v>37</v>
      </c>
      <c r="AO15" s="91">
        <v>96</v>
      </c>
      <c r="AP15" s="91">
        <v>1</v>
      </c>
      <c r="AQ15" s="91">
        <v>15</v>
      </c>
      <c r="AR15" s="156">
        <f aca="true" t="shared" si="42" ref="AR15:AR21">AS15+AT15+AU15+AV15+AW15+AX15+AY15</f>
        <v>16</v>
      </c>
      <c r="AS15" s="91">
        <v>5</v>
      </c>
      <c r="AT15" s="91">
        <v>2</v>
      </c>
      <c r="AU15" s="91">
        <v>0</v>
      </c>
      <c r="AV15" s="91">
        <v>2</v>
      </c>
      <c r="AW15" s="91">
        <v>1</v>
      </c>
      <c r="AX15" s="91">
        <v>2</v>
      </c>
      <c r="AY15" s="158">
        <v>4</v>
      </c>
      <c r="AZ15" s="180">
        <f aca="true" t="shared" si="43" ref="AZ15:AZ21">BA15+BB15+BC15+BD15+BE15+BF15+BG15</f>
        <v>183</v>
      </c>
      <c r="BA15" s="91">
        <v>22</v>
      </c>
      <c r="BB15" s="91">
        <v>4</v>
      </c>
      <c r="BC15" s="91">
        <v>0</v>
      </c>
      <c r="BD15" s="91">
        <v>39</v>
      </c>
      <c r="BE15" s="91">
        <v>97</v>
      </c>
      <c r="BF15" s="91">
        <v>2</v>
      </c>
      <c r="BG15" s="158">
        <v>19</v>
      </c>
      <c r="BH15" s="180">
        <f aca="true" t="shared" si="44" ref="BH15:BH21">BI15+BJ15+BK15+BL15+BM15+BN15+BO15</f>
        <v>27</v>
      </c>
      <c r="BI15" s="155">
        <f aca="true" t="shared" si="45" ref="BI15:BI21">U15-AC15</f>
        <v>20</v>
      </c>
      <c r="BJ15" s="155">
        <f aca="true" t="shared" si="46" ref="BJ15:BJ21">V15-AD15</f>
        <v>3</v>
      </c>
      <c r="BK15" s="156">
        <f aca="true" t="shared" si="47" ref="BK15:BK21">W15-AE15</f>
        <v>0</v>
      </c>
      <c r="BL15" s="155">
        <f aca="true" t="shared" si="48" ref="BL15:BL21">X15-AF15</f>
        <v>0</v>
      </c>
      <c r="BM15" s="155">
        <f aca="true" t="shared" si="49" ref="BM15:BM21">Y15-AG15</f>
        <v>0</v>
      </c>
      <c r="BN15" s="155">
        <f aca="true" t="shared" si="50" ref="BN15:BN21">Z15-AH15</f>
        <v>3</v>
      </c>
      <c r="BO15" s="157">
        <f aca="true" t="shared" si="51" ref="BO15:BO21">AA15-AI15</f>
        <v>1</v>
      </c>
    </row>
    <row r="16" spans="1:67" ht="12">
      <c r="A16" s="153"/>
      <c r="B16" s="194"/>
      <c r="C16" s="182"/>
      <c r="D16" s="180">
        <f t="shared" si="23"/>
        <v>0</v>
      </c>
      <c r="E16" s="183"/>
      <c r="F16" s="91"/>
      <c r="G16" s="91"/>
      <c r="H16" s="91"/>
      <c r="I16" s="91"/>
      <c r="J16" s="195"/>
      <c r="K16" s="158"/>
      <c r="L16" s="180">
        <f t="shared" si="24"/>
        <v>0</v>
      </c>
      <c r="M16" s="91"/>
      <c r="N16" s="91"/>
      <c r="O16" s="91"/>
      <c r="P16" s="91"/>
      <c r="Q16" s="91"/>
      <c r="R16" s="91"/>
      <c r="S16" s="158"/>
      <c r="T16" s="180">
        <f t="shared" si="25"/>
        <v>0</v>
      </c>
      <c r="U16" s="155">
        <f t="shared" si="26"/>
        <v>0</v>
      </c>
      <c r="V16" s="155">
        <f t="shared" si="27"/>
        <v>0</v>
      </c>
      <c r="W16" s="155">
        <f t="shared" si="28"/>
        <v>0</v>
      </c>
      <c r="X16" s="155">
        <f t="shared" si="29"/>
        <v>0</v>
      </c>
      <c r="Y16" s="155">
        <f t="shared" si="30"/>
        <v>0</v>
      </c>
      <c r="Z16" s="155">
        <f t="shared" si="31"/>
        <v>0</v>
      </c>
      <c r="AA16" s="155">
        <f t="shared" si="32"/>
        <v>0</v>
      </c>
      <c r="AB16" s="180">
        <f t="shared" si="33"/>
        <v>0</v>
      </c>
      <c r="AC16" s="155">
        <f t="shared" si="34"/>
        <v>0</v>
      </c>
      <c r="AD16" s="155">
        <f t="shared" si="35"/>
        <v>0</v>
      </c>
      <c r="AE16" s="156">
        <f t="shared" si="36"/>
        <v>0</v>
      </c>
      <c r="AF16" s="155">
        <f t="shared" si="37"/>
        <v>0</v>
      </c>
      <c r="AG16" s="155">
        <f t="shared" si="38"/>
        <v>0</v>
      </c>
      <c r="AH16" s="155">
        <f t="shared" si="39"/>
        <v>0</v>
      </c>
      <c r="AI16" s="157">
        <f t="shared" si="40"/>
        <v>0</v>
      </c>
      <c r="AJ16" s="180">
        <f t="shared" si="41"/>
        <v>0</v>
      </c>
      <c r="AK16" s="91"/>
      <c r="AL16" s="91"/>
      <c r="AM16" s="91"/>
      <c r="AN16" s="91"/>
      <c r="AO16" s="91"/>
      <c r="AP16" s="91"/>
      <c r="AQ16" s="91"/>
      <c r="AR16" s="156">
        <f t="shared" si="42"/>
        <v>0</v>
      </c>
      <c r="AS16" s="91"/>
      <c r="AT16" s="91"/>
      <c r="AU16" s="91"/>
      <c r="AV16" s="91"/>
      <c r="AW16" s="91"/>
      <c r="AX16" s="91"/>
      <c r="AY16" s="158"/>
      <c r="AZ16" s="180">
        <f t="shared" si="43"/>
        <v>0</v>
      </c>
      <c r="BA16" s="91"/>
      <c r="BB16" s="91"/>
      <c r="BC16" s="91"/>
      <c r="BD16" s="91"/>
      <c r="BE16" s="91"/>
      <c r="BF16" s="91"/>
      <c r="BG16" s="158"/>
      <c r="BH16" s="180">
        <f t="shared" si="44"/>
        <v>0</v>
      </c>
      <c r="BI16" s="155">
        <f t="shared" si="45"/>
        <v>0</v>
      </c>
      <c r="BJ16" s="155">
        <f t="shared" si="46"/>
        <v>0</v>
      </c>
      <c r="BK16" s="156">
        <f t="shared" si="47"/>
        <v>0</v>
      </c>
      <c r="BL16" s="155">
        <f t="shared" si="48"/>
        <v>0</v>
      </c>
      <c r="BM16" s="155">
        <f t="shared" si="49"/>
        <v>0</v>
      </c>
      <c r="BN16" s="155">
        <f t="shared" si="50"/>
        <v>0</v>
      </c>
      <c r="BO16" s="157">
        <f t="shared" si="51"/>
        <v>0</v>
      </c>
    </row>
    <row r="17" spans="1:67" ht="12">
      <c r="A17" s="153"/>
      <c r="B17" s="194"/>
      <c r="C17" s="182"/>
      <c r="D17" s="180">
        <f t="shared" si="23"/>
        <v>0</v>
      </c>
      <c r="E17" s="183"/>
      <c r="F17" s="91"/>
      <c r="G17" s="91"/>
      <c r="H17" s="91"/>
      <c r="I17" s="91"/>
      <c r="J17" s="195"/>
      <c r="K17" s="158"/>
      <c r="L17" s="180">
        <f t="shared" si="24"/>
        <v>0</v>
      </c>
      <c r="M17" s="91"/>
      <c r="N17" s="91"/>
      <c r="O17" s="91"/>
      <c r="P17" s="91"/>
      <c r="Q17" s="91"/>
      <c r="R17" s="91"/>
      <c r="S17" s="158"/>
      <c r="T17" s="180">
        <f t="shared" si="25"/>
        <v>0</v>
      </c>
      <c r="U17" s="155">
        <f t="shared" si="26"/>
        <v>0</v>
      </c>
      <c r="V17" s="155">
        <f t="shared" si="27"/>
        <v>0</v>
      </c>
      <c r="W17" s="155">
        <f t="shared" si="28"/>
        <v>0</v>
      </c>
      <c r="X17" s="155">
        <f t="shared" si="29"/>
        <v>0</v>
      </c>
      <c r="Y17" s="155">
        <f t="shared" si="30"/>
        <v>0</v>
      </c>
      <c r="Z17" s="155">
        <f t="shared" si="31"/>
        <v>0</v>
      </c>
      <c r="AA17" s="155">
        <f t="shared" si="32"/>
        <v>0</v>
      </c>
      <c r="AB17" s="180">
        <f t="shared" si="33"/>
        <v>0</v>
      </c>
      <c r="AC17" s="155">
        <f t="shared" si="34"/>
        <v>0</v>
      </c>
      <c r="AD17" s="155">
        <f t="shared" si="35"/>
        <v>0</v>
      </c>
      <c r="AE17" s="156">
        <f t="shared" si="36"/>
        <v>0</v>
      </c>
      <c r="AF17" s="155">
        <f t="shared" si="37"/>
        <v>0</v>
      </c>
      <c r="AG17" s="155">
        <f t="shared" si="38"/>
        <v>0</v>
      </c>
      <c r="AH17" s="155">
        <f t="shared" si="39"/>
        <v>0</v>
      </c>
      <c r="AI17" s="157">
        <f t="shared" si="40"/>
        <v>0</v>
      </c>
      <c r="AJ17" s="180">
        <f t="shared" si="41"/>
        <v>0</v>
      </c>
      <c r="AK17" s="91"/>
      <c r="AL17" s="91"/>
      <c r="AM17" s="91"/>
      <c r="AN17" s="91"/>
      <c r="AO17" s="91"/>
      <c r="AP17" s="91"/>
      <c r="AQ17" s="91"/>
      <c r="AR17" s="156">
        <f t="shared" si="42"/>
        <v>0</v>
      </c>
      <c r="AS17" s="91"/>
      <c r="AT17" s="91"/>
      <c r="AU17" s="91"/>
      <c r="AV17" s="91"/>
      <c r="AW17" s="91"/>
      <c r="AX17" s="91"/>
      <c r="AY17" s="158"/>
      <c r="AZ17" s="180">
        <f t="shared" si="43"/>
        <v>0</v>
      </c>
      <c r="BA17" s="91"/>
      <c r="BB17" s="91"/>
      <c r="BC17" s="91"/>
      <c r="BD17" s="91"/>
      <c r="BE17" s="91"/>
      <c r="BF17" s="91"/>
      <c r="BG17" s="158"/>
      <c r="BH17" s="180">
        <f t="shared" si="44"/>
        <v>0</v>
      </c>
      <c r="BI17" s="155">
        <f t="shared" si="45"/>
        <v>0</v>
      </c>
      <c r="BJ17" s="155">
        <f t="shared" si="46"/>
        <v>0</v>
      </c>
      <c r="BK17" s="156">
        <f t="shared" si="47"/>
        <v>0</v>
      </c>
      <c r="BL17" s="155">
        <f t="shared" si="48"/>
        <v>0</v>
      </c>
      <c r="BM17" s="155">
        <f t="shared" si="49"/>
        <v>0</v>
      </c>
      <c r="BN17" s="155">
        <f t="shared" si="50"/>
        <v>0</v>
      </c>
      <c r="BO17" s="157">
        <f t="shared" si="51"/>
        <v>0</v>
      </c>
    </row>
    <row r="18" spans="1:67" ht="12">
      <c r="A18" s="153"/>
      <c r="B18" s="194"/>
      <c r="C18" s="182"/>
      <c r="D18" s="180">
        <f t="shared" si="23"/>
        <v>0</v>
      </c>
      <c r="E18" s="183"/>
      <c r="F18" s="91"/>
      <c r="G18" s="91"/>
      <c r="H18" s="91"/>
      <c r="I18" s="91"/>
      <c r="J18" s="195"/>
      <c r="K18" s="158"/>
      <c r="L18" s="180">
        <f t="shared" si="24"/>
        <v>0</v>
      </c>
      <c r="M18" s="91"/>
      <c r="N18" s="91"/>
      <c r="O18" s="91"/>
      <c r="P18" s="91"/>
      <c r="Q18" s="91"/>
      <c r="R18" s="91"/>
      <c r="S18" s="158"/>
      <c r="T18" s="180">
        <f t="shared" si="25"/>
        <v>0</v>
      </c>
      <c r="U18" s="155">
        <f t="shared" si="26"/>
        <v>0</v>
      </c>
      <c r="V18" s="155">
        <f t="shared" si="27"/>
        <v>0</v>
      </c>
      <c r="W18" s="155">
        <f t="shared" si="28"/>
        <v>0</v>
      </c>
      <c r="X18" s="155">
        <f t="shared" si="29"/>
        <v>0</v>
      </c>
      <c r="Y18" s="155">
        <f t="shared" si="30"/>
        <v>0</v>
      </c>
      <c r="Z18" s="155">
        <f t="shared" si="31"/>
        <v>0</v>
      </c>
      <c r="AA18" s="155">
        <f t="shared" si="32"/>
        <v>0</v>
      </c>
      <c r="AB18" s="180">
        <f t="shared" si="33"/>
        <v>0</v>
      </c>
      <c r="AC18" s="155">
        <f t="shared" si="34"/>
        <v>0</v>
      </c>
      <c r="AD18" s="155">
        <f t="shared" si="35"/>
        <v>0</v>
      </c>
      <c r="AE18" s="156">
        <f t="shared" si="36"/>
        <v>0</v>
      </c>
      <c r="AF18" s="155">
        <f t="shared" si="37"/>
        <v>0</v>
      </c>
      <c r="AG18" s="155">
        <f t="shared" si="38"/>
        <v>0</v>
      </c>
      <c r="AH18" s="155">
        <f t="shared" si="39"/>
        <v>0</v>
      </c>
      <c r="AI18" s="157">
        <f t="shared" si="40"/>
        <v>0</v>
      </c>
      <c r="AJ18" s="180">
        <f t="shared" si="41"/>
        <v>0</v>
      </c>
      <c r="AK18" s="91"/>
      <c r="AL18" s="91"/>
      <c r="AM18" s="91"/>
      <c r="AN18" s="91"/>
      <c r="AO18" s="91"/>
      <c r="AP18" s="91"/>
      <c r="AQ18" s="91"/>
      <c r="AR18" s="156">
        <f t="shared" si="42"/>
        <v>0</v>
      </c>
      <c r="AS18" s="91"/>
      <c r="AT18" s="91"/>
      <c r="AU18" s="91"/>
      <c r="AV18" s="91"/>
      <c r="AW18" s="91"/>
      <c r="AX18" s="91"/>
      <c r="AY18" s="158"/>
      <c r="AZ18" s="180">
        <f t="shared" si="43"/>
        <v>0</v>
      </c>
      <c r="BA18" s="91"/>
      <c r="BB18" s="91"/>
      <c r="BC18" s="91"/>
      <c r="BD18" s="91"/>
      <c r="BE18" s="91"/>
      <c r="BF18" s="91"/>
      <c r="BG18" s="158"/>
      <c r="BH18" s="180">
        <f t="shared" si="44"/>
        <v>0</v>
      </c>
      <c r="BI18" s="155">
        <f t="shared" si="45"/>
        <v>0</v>
      </c>
      <c r="BJ18" s="155">
        <f t="shared" si="46"/>
        <v>0</v>
      </c>
      <c r="BK18" s="156">
        <f t="shared" si="47"/>
        <v>0</v>
      </c>
      <c r="BL18" s="155">
        <f t="shared" si="48"/>
        <v>0</v>
      </c>
      <c r="BM18" s="155">
        <f t="shared" si="49"/>
        <v>0</v>
      </c>
      <c r="BN18" s="155">
        <f t="shared" si="50"/>
        <v>0</v>
      </c>
      <c r="BO18" s="157">
        <f t="shared" si="51"/>
        <v>0</v>
      </c>
    </row>
    <row r="19" spans="1:67" ht="12">
      <c r="A19" s="153"/>
      <c r="B19" s="194"/>
      <c r="C19" s="182"/>
      <c r="D19" s="180">
        <f t="shared" si="23"/>
        <v>0</v>
      </c>
      <c r="E19" s="183"/>
      <c r="F19" s="91"/>
      <c r="G19" s="91"/>
      <c r="H19" s="91"/>
      <c r="I19" s="91"/>
      <c r="J19" s="195"/>
      <c r="K19" s="158"/>
      <c r="L19" s="180">
        <f t="shared" si="24"/>
        <v>0</v>
      </c>
      <c r="M19" s="91"/>
      <c r="N19" s="91"/>
      <c r="O19" s="91"/>
      <c r="P19" s="91"/>
      <c r="Q19" s="91"/>
      <c r="R19" s="91"/>
      <c r="S19" s="158"/>
      <c r="T19" s="180">
        <f t="shared" si="25"/>
        <v>0</v>
      </c>
      <c r="U19" s="155">
        <f t="shared" si="26"/>
        <v>0</v>
      </c>
      <c r="V19" s="155">
        <f t="shared" si="27"/>
        <v>0</v>
      </c>
      <c r="W19" s="155">
        <f t="shared" si="28"/>
        <v>0</v>
      </c>
      <c r="X19" s="155">
        <f t="shared" si="29"/>
        <v>0</v>
      </c>
      <c r="Y19" s="155">
        <f t="shared" si="30"/>
        <v>0</v>
      </c>
      <c r="Z19" s="155">
        <f t="shared" si="31"/>
        <v>0</v>
      </c>
      <c r="AA19" s="155">
        <f t="shared" si="32"/>
        <v>0</v>
      </c>
      <c r="AB19" s="180">
        <f t="shared" si="33"/>
        <v>0</v>
      </c>
      <c r="AC19" s="155">
        <f t="shared" si="34"/>
        <v>0</v>
      </c>
      <c r="AD19" s="155">
        <f t="shared" si="35"/>
        <v>0</v>
      </c>
      <c r="AE19" s="156">
        <f t="shared" si="36"/>
        <v>0</v>
      </c>
      <c r="AF19" s="155">
        <f t="shared" si="37"/>
        <v>0</v>
      </c>
      <c r="AG19" s="155">
        <f t="shared" si="38"/>
        <v>0</v>
      </c>
      <c r="AH19" s="155">
        <f t="shared" si="39"/>
        <v>0</v>
      </c>
      <c r="AI19" s="157">
        <f t="shared" si="40"/>
        <v>0</v>
      </c>
      <c r="AJ19" s="180">
        <f t="shared" si="41"/>
        <v>0</v>
      </c>
      <c r="AK19" s="91"/>
      <c r="AL19" s="91"/>
      <c r="AM19" s="91"/>
      <c r="AN19" s="91"/>
      <c r="AO19" s="91"/>
      <c r="AP19" s="91"/>
      <c r="AQ19" s="91"/>
      <c r="AR19" s="156">
        <f t="shared" si="42"/>
        <v>0</v>
      </c>
      <c r="AS19" s="91"/>
      <c r="AT19" s="91"/>
      <c r="AU19" s="91"/>
      <c r="AV19" s="91"/>
      <c r="AW19" s="91"/>
      <c r="AX19" s="91"/>
      <c r="AY19" s="158"/>
      <c r="AZ19" s="180">
        <f t="shared" si="43"/>
        <v>0</v>
      </c>
      <c r="BA19" s="91"/>
      <c r="BB19" s="91"/>
      <c r="BC19" s="91"/>
      <c r="BD19" s="91"/>
      <c r="BE19" s="91"/>
      <c r="BF19" s="91"/>
      <c r="BG19" s="158"/>
      <c r="BH19" s="180">
        <f t="shared" si="44"/>
        <v>0</v>
      </c>
      <c r="BI19" s="155">
        <f t="shared" si="45"/>
        <v>0</v>
      </c>
      <c r="BJ19" s="155">
        <f t="shared" si="46"/>
        <v>0</v>
      </c>
      <c r="BK19" s="156">
        <f t="shared" si="47"/>
        <v>0</v>
      </c>
      <c r="BL19" s="155">
        <f t="shared" si="48"/>
        <v>0</v>
      </c>
      <c r="BM19" s="155">
        <f t="shared" si="49"/>
        <v>0</v>
      </c>
      <c r="BN19" s="155">
        <f t="shared" si="50"/>
        <v>0</v>
      </c>
      <c r="BO19" s="157">
        <f t="shared" si="51"/>
        <v>0</v>
      </c>
    </row>
    <row r="20" spans="1:67" ht="12">
      <c r="A20" s="153"/>
      <c r="B20" s="194"/>
      <c r="C20" s="182"/>
      <c r="D20" s="180">
        <f t="shared" si="23"/>
        <v>0</v>
      </c>
      <c r="E20" s="183"/>
      <c r="F20" s="91"/>
      <c r="G20" s="91"/>
      <c r="H20" s="91"/>
      <c r="I20" s="91"/>
      <c r="J20" s="195"/>
      <c r="K20" s="158"/>
      <c r="L20" s="180">
        <f t="shared" si="24"/>
        <v>0</v>
      </c>
      <c r="M20" s="91"/>
      <c r="N20" s="91"/>
      <c r="O20" s="91"/>
      <c r="P20" s="91"/>
      <c r="Q20" s="91"/>
      <c r="R20" s="91"/>
      <c r="S20" s="158"/>
      <c r="T20" s="180">
        <f t="shared" si="25"/>
        <v>0</v>
      </c>
      <c r="U20" s="155">
        <f t="shared" si="26"/>
        <v>0</v>
      </c>
      <c r="V20" s="155">
        <f t="shared" si="27"/>
        <v>0</v>
      </c>
      <c r="W20" s="155">
        <f t="shared" si="28"/>
        <v>0</v>
      </c>
      <c r="X20" s="155">
        <f t="shared" si="29"/>
        <v>0</v>
      </c>
      <c r="Y20" s="155">
        <f t="shared" si="30"/>
        <v>0</v>
      </c>
      <c r="Z20" s="155">
        <f t="shared" si="31"/>
        <v>0</v>
      </c>
      <c r="AA20" s="155">
        <f t="shared" si="32"/>
        <v>0</v>
      </c>
      <c r="AB20" s="180">
        <f t="shared" si="33"/>
        <v>0</v>
      </c>
      <c r="AC20" s="155">
        <f t="shared" si="34"/>
        <v>0</v>
      </c>
      <c r="AD20" s="155">
        <f t="shared" si="35"/>
        <v>0</v>
      </c>
      <c r="AE20" s="156">
        <f t="shared" si="36"/>
        <v>0</v>
      </c>
      <c r="AF20" s="155">
        <f t="shared" si="37"/>
        <v>0</v>
      </c>
      <c r="AG20" s="155">
        <f t="shared" si="38"/>
        <v>0</v>
      </c>
      <c r="AH20" s="155">
        <f t="shared" si="39"/>
        <v>0</v>
      </c>
      <c r="AI20" s="157">
        <f t="shared" si="40"/>
        <v>0</v>
      </c>
      <c r="AJ20" s="180">
        <f t="shared" si="41"/>
        <v>0</v>
      </c>
      <c r="AK20" s="91"/>
      <c r="AL20" s="91"/>
      <c r="AM20" s="91"/>
      <c r="AN20" s="91"/>
      <c r="AO20" s="91"/>
      <c r="AP20" s="91"/>
      <c r="AQ20" s="91"/>
      <c r="AR20" s="156">
        <f t="shared" si="42"/>
        <v>0</v>
      </c>
      <c r="AS20" s="91"/>
      <c r="AT20" s="91"/>
      <c r="AU20" s="91"/>
      <c r="AV20" s="91"/>
      <c r="AW20" s="91"/>
      <c r="AX20" s="91"/>
      <c r="AY20" s="158"/>
      <c r="AZ20" s="180">
        <f t="shared" si="43"/>
        <v>0</v>
      </c>
      <c r="BA20" s="91"/>
      <c r="BB20" s="91"/>
      <c r="BC20" s="91"/>
      <c r="BD20" s="91"/>
      <c r="BE20" s="91"/>
      <c r="BF20" s="91"/>
      <c r="BG20" s="158"/>
      <c r="BH20" s="180">
        <f t="shared" si="44"/>
        <v>0</v>
      </c>
      <c r="BI20" s="155">
        <f t="shared" si="45"/>
        <v>0</v>
      </c>
      <c r="BJ20" s="155">
        <f t="shared" si="46"/>
        <v>0</v>
      </c>
      <c r="BK20" s="156">
        <f t="shared" si="47"/>
        <v>0</v>
      </c>
      <c r="BL20" s="155">
        <f t="shared" si="48"/>
        <v>0</v>
      </c>
      <c r="BM20" s="155">
        <f t="shared" si="49"/>
        <v>0</v>
      </c>
      <c r="BN20" s="155">
        <f t="shared" si="50"/>
        <v>0</v>
      </c>
      <c r="BO20" s="157">
        <f t="shared" si="51"/>
        <v>0</v>
      </c>
    </row>
    <row r="21" spans="1:67" ht="12">
      <c r="A21" s="153"/>
      <c r="B21" s="194"/>
      <c r="C21" s="182"/>
      <c r="D21" s="180">
        <f t="shared" si="23"/>
        <v>0</v>
      </c>
      <c r="E21" s="183"/>
      <c r="F21" s="91"/>
      <c r="G21" s="91"/>
      <c r="H21" s="91"/>
      <c r="I21" s="91"/>
      <c r="J21" s="195"/>
      <c r="K21" s="158"/>
      <c r="L21" s="180">
        <f t="shared" si="24"/>
        <v>0</v>
      </c>
      <c r="M21" s="91"/>
      <c r="N21" s="91"/>
      <c r="O21" s="91"/>
      <c r="P21" s="91"/>
      <c r="Q21" s="91"/>
      <c r="R21" s="91"/>
      <c r="S21" s="158"/>
      <c r="T21" s="180">
        <f t="shared" si="25"/>
        <v>0</v>
      </c>
      <c r="U21" s="155">
        <f t="shared" si="26"/>
        <v>0</v>
      </c>
      <c r="V21" s="155">
        <f t="shared" si="27"/>
        <v>0</v>
      </c>
      <c r="W21" s="155">
        <f t="shared" si="28"/>
        <v>0</v>
      </c>
      <c r="X21" s="155">
        <f t="shared" si="29"/>
        <v>0</v>
      </c>
      <c r="Y21" s="155">
        <f t="shared" si="30"/>
        <v>0</v>
      </c>
      <c r="Z21" s="155">
        <f t="shared" si="31"/>
        <v>0</v>
      </c>
      <c r="AA21" s="155">
        <f t="shared" si="32"/>
        <v>0</v>
      </c>
      <c r="AB21" s="180">
        <f t="shared" si="33"/>
        <v>0</v>
      </c>
      <c r="AC21" s="155">
        <f t="shared" si="34"/>
        <v>0</v>
      </c>
      <c r="AD21" s="155">
        <f t="shared" si="35"/>
        <v>0</v>
      </c>
      <c r="AE21" s="156">
        <f t="shared" si="36"/>
        <v>0</v>
      </c>
      <c r="AF21" s="155">
        <f t="shared" si="37"/>
        <v>0</v>
      </c>
      <c r="AG21" s="155">
        <f t="shared" si="38"/>
        <v>0</v>
      </c>
      <c r="AH21" s="155">
        <f t="shared" si="39"/>
        <v>0</v>
      </c>
      <c r="AI21" s="157">
        <f t="shared" si="40"/>
        <v>0</v>
      </c>
      <c r="AJ21" s="180">
        <f t="shared" si="41"/>
        <v>0</v>
      </c>
      <c r="AK21" s="91"/>
      <c r="AL21" s="91"/>
      <c r="AM21" s="91"/>
      <c r="AN21" s="91"/>
      <c r="AO21" s="91"/>
      <c r="AP21" s="91"/>
      <c r="AQ21" s="91"/>
      <c r="AR21" s="156">
        <f t="shared" si="42"/>
        <v>0</v>
      </c>
      <c r="AS21" s="91"/>
      <c r="AT21" s="91"/>
      <c r="AU21" s="91"/>
      <c r="AV21" s="91"/>
      <c r="AW21" s="91"/>
      <c r="AX21" s="91"/>
      <c r="AY21" s="158"/>
      <c r="AZ21" s="180">
        <f t="shared" si="43"/>
        <v>0</v>
      </c>
      <c r="BA21" s="91"/>
      <c r="BB21" s="91"/>
      <c r="BC21" s="91"/>
      <c r="BD21" s="91"/>
      <c r="BE21" s="91"/>
      <c r="BF21" s="91"/>
      <c r="BG21" s="158"/>
      <c r="BH21" s="180">
        <f t="shared" si="44"/>
        <v>0</v>
      </c>
      <c r="BI21" s="155">
        <f t="shared" si="45"/>
        <v>0</v>
      </c>
      <c r="BJ21" s="155">
        <f t="shared" si="46"/>
        <v>0</v>
      </c>
      <c r="BK21" s="156">
        <f t="shared" si="47"/>
        <v>0</v>
      </c>
      <c r="BL21" s="155">
        <f t="shared" si="48"/>
        <v>0</v>
      </c>
      <c r="BM21" s="155">
        <f t="shared" si="49"/>
        <v>0</v>
      </c>
      <c r="BN21" s="155">
        <f t="shared" si="50"/>
        <v>0</v>
      </c>
      <c r="BO21" s="157">
        <f t="shared" si="51"/>
        <v>0</v>
      </c>
    </row>
    <row r="22" spans="1:67" ht="12">
      <c r="A22" s="153"/>
      <c r="B22" s="194"/>
      <c r="C22" s="182"/>
      <c r="D22" s="180">
        <f t="shared" si="8"/>
        <v>0</v>
      </c>
      <c r="E22" s="91"/>
      <c r="F22" s="91"/>
      <c r="G22" s="91"/>
      <c r="H22" s="91"/>
      <c r="I22" s="91"/>
      <c r="J22" s="195"/>
      <c r="K22" s="158"/>
      <c r="L22" s="180">
        <f t="shared" si="9"/>
        <v>0</v>
      </c>
      <c r="M22" s="91"/>
      <c r="N22" s="91"/>
      <c r="O22" s="91"/>
      <c r="P22" s="91"/>
      <c r="Q22" s="91"/>
      <c r="R22" s="91"/>
      <c r="S22" s="158"/>
      <c r="T22" s="180">
        <f t="shared" si="10"/>
        <v>0</v>
      </c>
      <c r="U22" s="155">
        <f t="shared" si="20"/>
        <v>0</v>
      </c>
      <c r="V22" s="155">
        <f aca="true" t="shared" si="52" ref="V22:V29">F22+N22</f>
        <v>0</v>
      </c>
      <c r="W22" s="155">
        <f aca="true" t="shared" si="53" ref="W22:W29">G22+O22</f>
        <v>0</v>
      </c>
      <c r="X22" s="155">
        <f aca="true" t="shared" si="54" ref="X22:X29">H22+P22</f>
        <v>0</v>
      </c>
      <c r="Y22" s="155">
        <f aca="true" t="shared" si="55" ref="Y22:Y29">I22+Q22</f>
        <v>0</v>
      </c>
      <c r="Z22" s="155">
        <f t="shared" si="22"/>
        <v>0</v>
      </c>
      <c r="AA22" s="155">
        <f t="shared" si="12"/>
        <v>0</v>
      </c>
      <c r="AB22" s="180">
        <f t="shared" si="13"/>
        <v>0</v>
      </c>
      <c r="AC22" s="155">
        <f t="shared" si="14"/>
        <v>0</v>
      </c>
      <c r="AD22" s="155">
        <f t="shared" si="14"/>
        <v>0</v>
      </c>
      <c r="AE22" s="156">
        <f t="shared" si="14"/>
        <v>0</v>
      </c>
      <c r="AF22" s="155">
        <f t="shared" si="14"/>
        <v>0</v>
      </c>
      <c r="AG22" s="155">
        <f t="shared" si="14"/>
        <v>0</v>
      </c>
      <c r="AH22" s="155">
        <f t="shared" si="14"/>
        <v>0</v>
      </c>
      <c r="AI22" s="157">
        <f t="shared" si="14"/>
        <v>0</v>
      </c>
      <c r="AJ22" s="180">
        <f t="shared" si="15"/>
        <v>0</v>
      </c>
      <c r="AK22" s="91"/>
      <c r="AL22" s="91"/>
      <c r="AM22" s="91"/>
      <c r="AN22" s="91"/>
      <c r="AO22" s="91"/>
      <c r="AP22" s="91"/>
      <c r="AQ22" s="91"/>
      <c r="AR22" s="156">
        <f t="shared" si="16"/>
        <v>0</v>
      </c>
      <c r="AS22" s="91"/>
      <c r="AT22" s="91"/>
      <c r="AU22" s="91"/>
      <c r="AV22" s="91"/>
      <c r="AW22" s="91"/>
      <c r="AX22" s="91"/>
      <c r="AY22" s="158"/>
      <c r="AZ22" s="180">
        <f t="shared" si="17"/>
        <v>0</v>
      </c>
      <c r="BA22" s="91"/>
      <c r="BB22" s="91"/>
      <c r="BC22" s="91"/>
      <c r="BD22" s="91"/>
      <c r="BE22" s="91"/>
      <c r="BF22" s="91"/>
      <c r="BG22" s="158"/>
      <c r="BH22" s="180">
        <f t="shared" si="18"/>
        <v>0</v>
      </c>
      <c r="BI22" s="155">
        <f t="shared" si="19"/>
        <v>0</v>
      </c>
      <c r="BJ22" s="155">
        <f t="shared" si="19"/>
        <v>0</v>
      </c>
      <c r="BK22" s="156">
        <f t="shared" si="19"/>
        <v>0</v>
      </c>
      <c r="BL22" s="155">
        <f t="shared" si="19"/>
        <v>0</v>
      </c>
      <c r="BM22" s="155">
        <f t="shared" si="19"/>
        <v>0</v>
      </c>
      <c r="BN22" s="155">
        <f t="shared" si="19"/>
        <v>0</v>
      </c>
      <c r="BO22" s="157">
        <f t="shared" si="19"/>
        <v>0</v>
      </c>
    </row>
    <row r="23" spans="1:67" ht="12">
      <c r="A23" s="153"/>
      <c r="B23" s="194"/>
      <c r="C23" s="182"/>
      <c r="D23" s="180">
        <f t="shared" si="8"/>
        <v>0</v>
      </c>
      <c r="E23" s="91"/>
      <c r="F23" s="91"/>
      <c r="G23" s="91"/>
      <c r="H23" s="91"/>
      <c r="I23" s="91"/>
      <c r="J23" s="195"/>
      <c r="K23" s="158"/>
      <c r="L23" s="180">
        <f t="shared" si="9"/>
        <v>0</v>
      </c>
      <c r="M23" s="91"/>
      <c r="N23" s="91"/>
      <c r="O23" s="91"/>
      <c r="P23" s="91"/>
      <c r="Q23" s="91"/>
      <c r="R23" s="91"/>
      <c r="S23" s="158"/>
      <c r="T23" s="180">
        <f t="shared" si="10"/>
        <v>0</v>
      </c>
      <c r="U23" s="155">
        <f t="shared" si="20"/>
        <v>0</v>
      </c>
      <c r="V23" s="155">
        <f t="shared" si="52"/>
        <v>0</v>
      </c>
      <c r="W23" s="155">
        <f t="shared" si="53"/>
        <v>0</v>
      </c>
      <c r="X23" s="155">
        <f t="shared" si="54"/>
        <v>0</v>
      </c>
      <c r="Y23" s="155">
        <f t="shared" si="55"/>
        <v>0</v>
      </c>
      <c r="Z23" s="155">
        <f t="shared" si="22"/>
        <v>0</v>
      </c>
      <c r="AA23" s="155">
        <f t="shared" si="12"/>
        <v>0</v>
      </c>
      <c r="AB23" s="180">
        <f t="shared" si="13"/>
        <v>0</v>
      </c>
      <c r="AC23" s="155">
        <f t="shared" si="14"/>
        <v>0</v>
      </c>
      <c r="AD23" s="155">
        <f t="shared" si="14"/>
        <v>0</v>
      </c>
      <c r="AE23" s="156">
        <f t="shared" si="14"/>
        <v>0</v>
      </c>
      <c r="AF23" s="155">
        <f t="shared" si="14"/>
        <v>0</v>
      </c>
      <c r="AG23" s="155">
        <f t="shared" si="14"/>
        <v>0</v>
      </c>
      <c r="AH23" s="155">
        <f t="shared" si="14"/>
        <v>0</v>
      </c>
      <c r="AI23" s="157">
        <f t="shared" si="14"/>
        <v>0</v>
      </c>
      <c r="AJ23" s="180">
        <f t="shared" si="15"/>
        <v>0</v>
      </c>
      <c r="AK23" s="91"/>
      <c r="AL23" s="91"/>
      <c r="AM23" s="91"/>
      <c r="AN23" s="91"/>
      <c r="AO23" s="91"/>
      <c r="AP23" s="91"/>
      <c r="AQ23" s="91"/>
      <c r="AR23" s="156">
        <f t="shared" si="16"/>
        <v>0</v>
      </c>
      <c r="AS23" s="91"/>
      <c r="AT23" s="91"/>
      <c r="AU23" s="91"/>
      <c r="AV23" s="91"/>
      <c r="AW23" s="91"/>
      <c r="AX23" s="91"/>
      <c r="AY23" s="158"/>
      <c r="AZ23" s="180">
        <f t="shared" si="17"/>
        <v>0</v>
      </c>
      <c r="BA23" s="91"/>
      <c r="BB23" s="91"/>
      <c r="BC23" s="91"/>
      <c r="BD23" s="91"/>
      <c r="BE23" s="91"/>
      <c r="BF23" s="91"/>
      <c r="BG23" s="158"/>
      <c r="BH23" s="180">
        <f t="shared" si="18"/>
        <v>0</v>
      </c>
      <c r="BI23" s="155">
        <f t="shared" si="19"/>
        <v>0</v>
      </c>
      <c r="BJ23" s="155">
        <f t="shared" si="19"/>
        <v>0</v>
      </c>
      <c r="BK23" s="156">
        <f t="shared" si="19"/>
        <v>0</v>
      </c>
      <c r="BL23" s="155">
        <f t="shared" si="19"/>
        <v>0</v>
      </c>
      <c r="BM23" s="155">
        <f t="shared" si="19"/>
        <v>0</v>
      </c>
      <c r="BN23" s="155">
        <f t="shared" si="19"/>
        <v>0</v>
      </c>
      <c r="BO23" s="157">
        <f t="shared" si="19"/>
        <v>0</v>
      </c>
    </row>
    <row r="24" spans="1:67" ht="12">
      <c r="A24" s="153"/>
      <c r="B24" s="194"/>
      <c r="C24" s="182"/>
      <c r="D24" s="180">
        <f t="shared" si="8"/>
        <v>0</v>
      </c>
      <c r="E24" s="91"/>
      <c r="F24" s="91"/>
      <c r="G24" s="91"/>
      <c r="H24" s="91"/>
      <c r="I24" s="91"/>
      <c r="J24" s="195"/>
      <c r="K24" s="158"/>
      <c r="L24" s="180">
        <f t="shared" si="9"/>
        <v>0</v>
      </c>
      <c r="M24" s="91"/>
      <c r="N24" s="91"/>
      <c r="O24" s="91"/>
      <c r="P24" s="91"/>
      <c r="Q24" s="91"/>
      <c r="R24" s="91"/>
      <c r="S24" s="158"/>
      <c r="T24" s="180">
        <f t="shared" si="10"/>
        <v>0</v>
      </c>
      <c r="U24" s="155">
        <f t="shared" si="20"/>
        <v>0</v>
      </c>
      <c r="V24" s="155">
        <f t="shared" si="52"/>
        <v>0</v>
      </c>
      <c r="W24" s="155">
        <f t="shared" si="53"/>
        <v>0</v>
      </c>
      <c r="X24" s="155">
        <f t="shared" si="54"/>
        <v>0</v>
      </c>
      <c r="Y24" s="155">
        <f t="shared" si="55"/>
        <v>0</v>
      </c>
      <c r="Z24" s="155">
        <f t="shared" si="22"/>
        <v>0</v>
      </c>
      <c r="AA24" s="155">
        <f t="shared" si="12"/>
        <v>0</v>
      </c>
      <c r="AB24" s="180">
        <f t="shared" si="13"/>
        <v>0</v>
      </c>
      <c r="AC24" s="155">
        <f t="shared" si="14"/>
        <v>0</v>
      </c>
      <c r="AD24" s="155">
        <f t="shared" si="14"/>
        <v>0</v>
      </c>
      <c r="AE24" s="156">
        <f t="shared" si="14"/>
        <v>0</v>
      </c>
      <c r="AF24" s="155">
        <f t="shared" si="14"/>
        <v>0</v>
      </c>
      <c r="AG24" s="155">
        <f t="shared" si="14"/>
        <v>0</v>
      </c>
      <c r="AH24" s="155">
        <f t="shared" si="14"/>
        <v>0</v>
      </c>
      <c r="AI24" s="157">
        <f t="shared" si="14"/>
        <v>0</v>
      </c>
      <c r="AJ24" s="180">
        <f t="shared" si="15"/>
        <v>0</v>
      </c>
      <c r="AK24" s="91"/>
      <c r="AL24" s="91"/>
      <c r="AM24" s="91"/>
      <c r="AN24" s="91"/>
      <c r="AO24" s="91"/>
      <c r="AP24" s="91"/>
      <c r="AQ24" s="91"/>
      <c r="AR24" s="156">
        <f t="shared" si="16"/>
        <v>0</v>
      </c>
      <c r="AS24" s="91"/>
      <c r="AT24" s="91"/>
      <c r="AU24" s="91"/>
      <c r="AV24" s="91"/>
      <c r="AW24" s="91"/>
      <c r="AX24" s="91"/>
      <c r="AY24" s="158"/>
      <c r="AZ24" s="180">
        <f t="shared" si="17"/>
        <v>0</v>
      </c>
      <c r="BA24" s="91"/>
      <c r="BB24" s="91"/>
      <c r="BC24" s="91"/>
      <c r="BD24" s="91"/>
      <c r="BE24" s="91"/>
      <c r="BF24" s="91"/>
      <c r="BG24" s="158"/>
      <c r="BH24" s="180">
        <f t="shared" si="18"/>
        <v>0</v>
      </c>
      <c r="BI24" s="155">
        <f t="shared" si="19"/>
        <v>0</v>
      </c>
      <c r="BJ24" s="155">
        <f t="shared" si="19"/>
        <v>0</v>
      </c>
      <c r="BK24" s="156">
        <f t="shared" si="19"/>
        <v>0</v>
      </c>
      <c r="BL24" s="155">
        <f t="shared" si="19"/>
        <v>0</v>
      </c>
      <c r="BM24" s="155">
        <f t="shared" si="19"/>
        <v>0</v>
      </c>
      <c r="BN24" s="155">
        <f t="shared" si="19"/>
        <v>0</v>
      </c>
      <c r="BO24" s="157">
        <f t="shared" si="19"/>
        <v>0</v>
      </c>
    </row>
    <row r="25" spans="1:67" ht="12">
      <c r="A25" s="153"/>
      <c r="B25" s="194"/>
      <c r="C25" s="182"/>
      <c r="D25" s="180">
        <f t="shared" si="8"/>
        <v>0</v>
      </c>
      <c r="E25" s="91"/>
      <c r="F25" s="91"/>
      <c r="G25" s="91"/>
      <c r="H25" s="91"/>
      <c r="I25" s="91"/>
      <c r="J25" s="195"/>
      <c r="K25" s="158"/>
      <c r="L25" s="180">
        <f t="shared" si="9"/>
        <v>0</v>
      </c>
      <c r="M25" s="91"/>
      <c r="N25" s="91"/>
      <c r="O25" s="91"/>
      <c r="P25" s="91"/>
      <c r="Q25" s="91"/>
      <c r="R25" s="91"/>
      <c r="S25" s="158"/>
      <c r="T25" s="180">
        <f t="shared" si="10"/>
        <v>0</v>
      </c>
      <c r="U25" s="155">
        <f t="shared" si="20"/>
        <v>0</v>
      </c>
      <c r="V25" s="155">
        <f t="shared" si="52"/>
        <v>0</v>
      </c>
      <c r="W25" s="155">
        <f t="shared" si="53"/>
        <v>0</v>
      </c>
      <c r="X25" s="155">
        <f t="shared" si="54"/>
        <v>0</v>
      </c>
      <c r="Y25" s="155">
        <f t="shared" si="55"/>
        <v>0</v>
      </c>
      <c r="Z25" s="155">
        <f t="shared" si="22"/>
        <v>0</v>
      </c>
      <c r="AA25" s="155">
        <f t="shared" si="12"/>
        <v>0</v>
      </c>
      <c r="AB25" s="180">
        <f t="shared" si="13"/>
        <v>0</v>
      </c>
      <c r="AC25" s="155">
        <f t="shared" si="14"/>
        <v>0</v>
      </c>
      <c r="AD25" s="155">
        <f t="shared" si="14"/>
        <v>0</v>
      </c>
      <c r="AE25" s="156">
        <f t="shared" si="14"/>
        <v>0</v>
      </c>
      <c r="AF25" s="155">
        <f t="shared" si="14"/>
        <v>0</v>
      </c>
      <c r="AG25" s="155">
        <f t="shared" si="14"/>
        <v>0</v>
      </c>
      <c r="AH25" s="155">
        <f t="shared" si="14"/>
        <v>0</v>
      </c>
      <c r="AI25" s="157">
        <f t="shared" si="14"/>
        <v>0</v>
      </c>
      <c r="AJ25" s="180">
        <f t="shared" si="15"/>
        <v>0</v>
      </c>
      <c r="AK25" s="91"/>
      <c r="AL25" s="91"/>
      <c r="AM25" s="91"/>
      <c r="AN25" s="91"/>
      <c r="AO25" s="91"/>
      <c r="AP25" s="91"/>
      <c r="AQ25" s="91"/>
      <c r="AR25" s="156">
        <f t="shared" si="16"/>
        <v>0</v>
      </c>
      <c r="AS25" s="91"/>
      <c r="AT25" s="91"/>
      <c r="AU25" s="91"/>
      <c r="AV25" s="91"/>
      <c r="AW25" s="91"/>
      <c r="AX25" s="91"/>
      <c r="AY25" s="158"/>
      <c r="AZ25" s="180">
        <f t="shared" si="17"/>
        <v>0</v>
      </c>
      <c r="BA25" s="91"/>
      <c r="BB25" s="91"/>
      <c r="BC25" s="91"/>
      <c r="BD25" s="91"/>
      <c r="BE25" s="91"/>
      <c r="BF25" s="91"/>
      <c r="BG25" s="158"/>
      <c r="BH25" s="180">
        <f t="shared" si="18"/>
        <v>0</v>
      </c>
      <c r="BI25" s="155">
        <f t="shared" si="19"/>
        <v>0</v>
      </c>
      <c r="BJ25" s="155">
        <f t="shared" si="19"/>
        <v>0</v>
      </c>
      <c r="BK25" s="156">
        <f t="shared" si="19"/>
        <v>0</v>
      </c>
      <c r="BL25" s="155">
        <f t="shared" si="19"/>
        <v>0</v>
      </c>
      <c r="BM25" s="155">
        <f t="shared" si="19"/>
        <v>0</v>
      </c>
      <c r="BN25" s="155">
        <f t="shared" si="19"/>
        <v>0</v>
      </c>
      <c r="BO25" s="157">
        <f t="shared" si="19"/>
        <v>0</v>
      </c>
    </row>
    <row r="26" spans="1:67" ht="12">
      <c r="A26" s="153"/>
      <c r="B26" s="194"/>
      <c r="C26" s="182"/>
      <c r="D26" s="180">
        <f t="shared" si="8"/>
        <v>0</v>
      </c>
      <c r="E26" s="91"/>
      <c r="F26" s="91"/>
      <c r="G26" s="91"/>
      <c r="H26" s="91"/>
      <c r="I26" s="91"/>
      <c r="J26" s="195"/>
      <c r="K26" s="158"/>
      <c r="L26" s="180">
        <f t="shared" si="9"/>
        <v>0</v>
      </c>
      <c r="M26" s="91"/>
      <c r="N26" s="91"/>
      <c r="O26" s="91"/>
      <c r="P26" s="91"/>
      <c r="Q26" s="91"/>
      <c r="R26" s="91"/>
      <c r="S26" s="158"/>
      <c r="T26" s="180">
        <f t="shared" si="10"/>
        <v>0</v>
      </c>
      <c r="U26" s="155">
        <f t="shared" si="20"/>
        <v>0</v>
      </c>
      <c r="V26" s="155">
        <f t="shared" si="52"/>
        <v>0</v>
      </c>
      <c r="W26" s="155">
        <f t="shared" si="53"/>
        <v>0</v>
      </c>
      <c r="X26" s="155">
        <f t="shared" si="54"/>
        <v>0</v>
      </c>
      <c r="Y26" s="155">
        <f t="shared" si="55"/>
        <v>0</v>
      </c>
      <c r="Z26" s="155">
        <f t="shared" si="22"/>
        <v>0</v>
      </c>
      <c r="AA26" s="155">
        <f t="shared" si="12"/>
        <v>0</v>
      </c>
      <c r="AB26" s="180">
        <f t="shared" si="13"/>
        <v>0</v>
      </c>
      <c r="AC26" s="155">
        <f t="shared" si="14"/>
        <v>0</v>
      </c>
      <c r="AD26" s="155">
        <f t="shared" si="14"/>
        <v>0</v>
      </c>
      <c r="AE26" s="156">
        <f t="shared" si="14"/>
        <v>0</v>
      </c>
      <c r="AF26" s="155">
        <f t="shared" si="14"/>
        <v>0</v>
      </c>
      <c r="AG26" s="155">
        <f t="shared" si="14"/>
        <v>0</v>
      </c>
      <c r="AH26" s="155">
        <f t="shared" si="14"/>
        <v>0</v>
      </c>
      <c r="AI26" s="157">
        <f t="shared" si="14"/>
        <v>0</v>
      </c>
      <c r="AJ26" s="180">
        <f t="shared" si="15"/>
        <v>0</v>
      </c>
      <c r="AK26" s="91"/>
      <c r="AL26" s="91"/>
      <c r="AM26" s="91"/>
      <c r="AN26" s="91"/>
      <c r="AO26" s="91"/>
      <c r="AP26" s="91"/>
      <c r="AQ26" s="91"/>
      <c r="AR26" s="156">
        <f t="shared" si="16"/>
        <v>0</v>
      </c>
      <c r="AS26" s="91"/>
      <c r="AT26" s="91"/>
      <c r="AU26" s="91"/>
      <c r="AV26" s="91"/>
      <c r="AW26" s="91"/>
      <c r="AX26" s="91"/>
      <c r="AY26" s="158"/>
      <c r="AZ26" s="180">
        <f t="shared" si="17"/>
        <v>0</v>
      </c>
      <c r="BA26" s="91"/>
      <c r="BB26" s="91"/>
      <c r="BC26" s="91"/>
      <c r="BD26" s="91"/>
      <c r="BE26" s="91"/>
      <c r="BF26" s="91"/>
      <c r="BG26" s="158"/>
      <c r="BH26" s="180">
        <f t="shared" si="18"/>
        <v>0</v>
      </c>
      <c r="BI26" s="155">
        <f t="shared" si="19"/>
        <v>0</v>
      </c>
      <c r="BJ26" s="155">
        <f t="shared" si="19"/>
        <v>0</v>
      </c>
      <c r="BK26" s="156">
        <f t="shared" si="19"/>
        <v>0</v>
      </c>
      <c r="BL26" s="155">
        <f t="shared" si="19"/>
        <v>0</v>
      </c>
      <c r="BM26" s="155">
        <f t="shared" si="19"/>
        <v>0</v>
      </c>
      <c r="BN26" s="155">
        <f t="shared" si="19"/>
        <v>0</v>
      </c>
      <c r="BO26" s="157">
        <f t="shared" si="19"/>
        <v>0</v>
      </c>
    </row>
    <row r="27" spans="1:67" ht="12">
      <c r="A27" s="153"/>
      <c r="B27" s="194"/>
      <c r="C27" s="182"/>
      <c r="D27" s="180">
        <f t="shared" si="8"/>
        <v>0</v>
      </c>
      <c r="E27" s="91"/>
      <c r="F27" s="91"/>
      <c r="G27" s="91"/>
      <c r="H27" s="91"/>
      <c r="I27" s="91"/>
      <c r="J27" s="195"/>
      <c r="K27" s="158"/>
      <c r="L27" s="180">
        <f t="shared" si="9"/>
        <v>0</v>
      </c>
      <c r="M27" s="91"/>
      <c r="N27" s="91"/>
      <c r="O27" s="91"/>
      <c r="P27" s="91"/>
      <c r="Q27" s="91"/>
      <c r="R27" s="91"/>
      <c r="S27" s="158"/>
      <c r="T27" s="180">
        <f t="shared" si="10"/>
        <v>0</v>
      </c>
      <c r="U27" s="155">
        <f t="shared" si="20"/>
        <v>0</v>
      </c>
      <c r="V27" s="155">
        <f t="shared" si="52"/>
        <v>0</v>
      </c>
      <c r="W27" s="155">
        <f t="shared" si="53"/>
        <v>0</v>
      </c>
      <c r="X27" s="155">
        <f t="shared" si="54"/>
        <v>0</v>
      </c>
      <c r="Y27" s="155">
        <f t="shared" si="55"/>
        <v>0</v>
      </c>
      <c r="Z27" s="155">
        <f t="shared" si="22"/>
        <v>0</v>
      </c>
      <c r="AA27" s="155">
        <f t="shared" si="12"/>
        <v>0</v>
      </c>
      <c r="AB27" s="180">
        <f t="shared" si="13"/>
        <v>0</v>
      </c>
      <c r="AC27" s="155">
        <f t="shared" si="14"/>
        <v>0</v>
      </c>
      <c r="AD27" s="155">
        <f t="shared" si="14"/>
        <v>0</v>
      </c>
      <c r="AE27" s="156">
        <f t="shared" si="14"/>
        <v>0</v>
      </c>
      <c r="AF27" s="155">
        <f t="shared" si="14"/>
        <v>0</v>
      </c>
      <c r="AG27" s="155">
        <f t="shared" si="14"/>
        <v>0</v>
      </c>
      <c r="AH27" s="155">
        <f t="shared" si="14"/>
        <v>0</v>
      </c>
      <c r="AI27" s="157">
        <f t="shared" si="14"/>
        <v>0</v>
      </c>
      <c r="AJ27" s="180">
        <f t="shared" si="15"/>
        <v>0</v>
      </c>
      <c r="AK27" s="91"/>
      <c r="AL27" s="91"/>
      <c r="AM27" s="91"/>
      <c r="AN27" s="91"/>
      <c r="AO27" s="91"/>
      <c r="AP27" s="91"/>
      <c r="AQ27" s="91"/>
      <c r="AR27" s="156">
        <f t="shared" si="16"/>
        <v>0</v>
      </c>
      <c r="AS27" s="91"/>
      <c r="AT27" s="91"/>
      <c r="AU27" s="91"/>
      <c r="AV27" s="91"/>
      <c r="AW27" s="91"/>
      <c r="AX27" s="91"/>
      <c r="AY27" s="158"/>
      <c r="AZ27" s="180">
        <f t="shared" si="17"/>
        <v>0</v>
      </c>
      <c r="BA27" s="91"/>
      <c r="BB27" s="91"/>
      <c r="BC27" s="91"/>
      <c r="BD27" s="91"/>
      <c r="BE27" s="91"/>
      <c r="BF27" s="91"/>
      <c r="BG27" s="158"/>
      <c r="BH27" s="180">
        <f t="shared" si="18"/>
        <v>0</v>
      </c>
      <c r="BI27" s="155">
        <f t="shared" si="19"/>
        <v>0</v>
      </c>
      <c r="BJ27" s="155">
        <f t="shared" si="19"/>
        <v>0</v>
      </c>
      <c r="BK27" s="156">
        <f t="shared" si="19"/>
        <v>0</v>
      </c>
      <c r="BL27" s="155">
        <f t="shared" si="19"/>
        <v>0</v>
      </c>
      <c r="BM27" s="155">
        <f t="shared" si="19"/>
        <v>0</v>
      </c>
      <c r="BN27" s="155">
        <f t="shared" si="19"/>
        <v>0</v>
      </c>
      <c r="BO27" s="157">
        <f t="shared" si="19"/>
        <v>0</v>
      </c>
    </row>
    <row r="28" spans="1:67" ht="12">
      <c r="A28" s="153"/>
      <c r="B28" s="194"/>
      <c r="C28" s="182"/>
      <c r="D28" s="180">
        <f t="shared" si="8"/>
        <v>0</v>
      </c>
      <c r="E28" s="91"/>
      <c r="F28" s="91"/>
      <c r="G28" s="91"/>
      <c r="H28" s="91"/>
      <c r="I28" s="91"/>
      <c r="J28" s="195"/>
      <c r="K28" s="158"/>
      <c r="L28" s="180">
        <f t="shared" si="9"/>
        <v>0</v>
      </c>
      <c r="M28" s="91"/>
      <c r="N28" s="91"/>
      <c r="O28" s="91"/>
      <c r="P28" s="91"/>
      <c r="Q28" s="91"/>
      <c r="R28" s="91"/>
      <c r="S28" s="158"/>
      <c r="T28" s="180">
        <f t="shared" si="10"/>
        <v>0</v>
      </c>
      <c r="U28" s="155">
        <f t="shared" si="20"/>
        <v>0</v>
      </c>
      <c r="V28" s="155">
        <f t="shared" si="52"/>
        <v>0</v>
      </c>
      <c r="W28" s="155">
        <f t="shared" si="53"/>
        <v>0</v>
      </c>
      <c r="X28" s="155">
        <f t="shared" si="54"/>
        <v>0</v>
      </c>
      <c r="Y28" s="155">
        <f t="shared" si="55"/>
        <v>0</v>
      </c>
      <c r="Z28" s="155">
        <f t="shared" si="22"/>
        <v>0</v>
      </c>
      <c r="AA28" s="155">
        <f t="shared" si="12"/>
        <v>0</v>
      </c>
      <c r="AB28" s="180">
        <f t="shared" si="13"/>
        <v>0</v>
      </c>
      <c r="AC28" s="155">
        <f t="shared" si="14"/>
        <v>0</v>
      </c>
      <c r="AD28" s="155">
        <f t="shared" si="14"/>
        <v>0</v>
      </c>
      <c r="AE28" s="156">
        <f t="shared" si="14"/>
        <v>0</v>
      </c>
      <c r="AF28" s="155">
        <f t="shared" si="14"/>
        <v>0</v>
      </c>
      <c r="AG28" s="155">
        <f t="shared" si="14"/>
        <v>0</v>
      </c>
      <c r="AH28" s="155">
        <f t="shared" si="14"/>
        <v>0</v>
      </c>
      <c r="AI28" s="157">
        <f t="shared" si="14"/>
        <v>0</v>
      </c>
      <c r="AJ28" s="180">
        <f t="shared" si="15"/>
        <v>0</v>
      </c>
      <c r="AK28" s="91"/>
      <c r="AL28" s="91"/>
      <c r="AM28" s="91"/>
      <c r="AN28" s="91"/>
      <c r="AO28" s="91"/>
      <c r="AP28" s="91"/>
      <c r="AQ28" s="91"/>
      <c r="AR28" s="156">
        <f t="shared" si="16"/>
        <v>0</v>
      </c>
      <c r="AS28" s="91"/>
      <c r="AT28" s="91"/>
      <c r="AU28" s="91"/>
      <c r="AV28" s="91"/>
      <c r="AW28" s="91"/>
      <c r="AX28" s="91"/>
      <c r="AY28" s="158"/>
      <c r="AZ28" s="180">
        <f t="shared" si="17"/>
        <v>0</v>
      </c>
      <c r="BA28" s="91"/>
      <c r="BB28" s="91"/>
      <c r="BC28" s="91"/>
      <c r="BD28" s="91"/>
      <c r="BE28" s="91"/>
      <c r="BF28" s="91"/>
      <c r="BG28" s="158"/>
      <c r="BH28" s="180">
        <f t="shared" si="18"/>
        <v>0</v>
      </c>
      <c r="BI28" s="155">
        <f t="shared" si="19"/>
        <v>0</v>
      </c>
      <c r="BJ28" s="155">
        <f t="shared" si="19"/>
        <v>0</v>
      </c>
      <c r="BK28" s="156">
        <f t="shared" si="19"/>
        <v>0</v>
      </c>
      <c r="BL28" s="155">
        <f t="shared" si="19"/>
        <v>0</v>
      </c>
      <c r="BM28" s="155">
        <f t="shared" si="19"/>
        <v>0</v>
      </c>
      <c r="BN28" s="155">
        <f t="shared" si="19"/>
        <v>0</v>
      </c>
      <c r="BO28" s="157">
        <f t="shared" si="19"/>
        <v>0</v>
      </c>
    </row>
    <row r="29" spans="1:67" ht="12.75" thickBot="1">
      <c r="A29" s="159"/>
      <c r="B29" s="196"/>
      <c r="C29" s="185"/>
      <c r="D29" s="186">
        <f t="shared" si="8"/>
        <v>0</v>
      </c>
      <c r="E29" s="162"/>
      <c r="F29" s="162"/>
      <c r="G29" s="162"/>
      <c r="H29" s="162"/>
      <c r="I29" s="162"/>
      <c r="J29" s="197"/>
      <c r="K29" s="160"/>
      <c r="L29" s="186">
        <f t="shared" si="9"/>
        <v>0</v>
      </c>
      <c r="M29" s="162"/>
      <c r="N29" s="162"/>
      <c r="O29" s="162"/>
      <c r="P29" s="162"/>
      <c r="Q29" s="162"/>
      <c r="R29" s="162"/>
      <c r="S29" s="160"/>
      <c r="T29" s="186">
        <f t="shared" si="10"/>
        <v>0</v>
      </c>
      <c r="U29" s="155">
        <f t="shared" si="20"/>
        <v>0</v>
      </c>
      <c r="V29" s="155">
        <f t="shared" si="52"/>
        <v>0</v>
      </c>
      <c r="W29" s="155">
        <f t="shared" si="53"/>
        <v>0</v>
      </c>
      <c r="X29" s="155">
        <f t="shared" si="54"/>
        <v>0</v>
      </c>
      <c r="Y29" s="155">
        <f t="shared" si="55"/>
        <v>0</v>
      </c>
      <c r="Z29" s="155">
        <f t="shared" si="22"/>
        <v>0</v>
      </c>
      <c r="AA29" s="155">
        <f t="shared" si="12"/>
        <v>0</v>
      </c>
      <c r="AB29" s="186">
        <f t="shared" si="13"/>
        <v>0</v>
      </c>
      <c r="AC29" s="188">
        <f t="shared" si="14"/>
        <v>0</v>
      </c>
      <c r="AD29" s="188">
        <f t="shared" si="14"/>
        <v>0</v>
      </c>
      <c r="AE29" s="163">
        <f t="shared" si="14"/>
        <v>0</v>
      </c>
      <c r="AF29" s="188">
        <f t="shared" si="14"/>
        <v>0</v>
      </c>
      <c r="AG29" s="188">
        <f t="shared" si="14"/>
        <v>0</v>
      </c>
      <c r="AH29" s="188">
        <f t="shared" si="14"/>
        <v>0</v>
      </c>
      <c r="AI29" s="189">
        <f t="shared" si="14"/>
        <v>0</v>
      </c>
      <c r="AJ29" s="186">
        <f t="shared" si="15"/>
        <v>0</v>
      </c>
      <c r="AK29" s="162"/>
      <c r="AL29" s="162"/>
      <c r="AM29" s="162"/>
      <c r="AN29" s="162"/>
      <c r="AO29" s="162"/>
      <c r="AP29" s="162"/>
      <c r="AQ29" s="162"/>
      <c r="AR29" s="163">
        <f t="shared" si="16"/>
        <v>0</v>
      </c>
      <c r="AS29" s="162"/>
      <c r="AT29" s="162"/>
      <c r="AU29" s="162"/>
      <c r="AV29" s="162"/>
      <c r="AW29" s="162"/>
      <c r="AX29" s="162"/>
      <c r="AY29" s="160"/>
      <c r="AZ29" s="186">
        <f t="shared" si="17"/>
        <v>0</v>
      </c>
      <c r="BA29" s="162"/>
      <c r="BB29" s="162"/>
      <c r="BC29" s="162"/>
      <c r="BD29" s="162"/>
      <c r="BE29" s="162"/>
      <c r="BF29" s="162"/>
      <c r="BG29" s="160"/>
      <c r="BH29" s="186">
        <f t="shared" si="18"/>
        <v>0</v>
      </c>
      <c r="BI29" s="188">
        <f t="shared" si="19"/>
        <v>0</v>
      </c>
      <c r="BJ29" s="188">
        <f t="shared" si="19"/>
        <v>0</v>
      </c>
      <c r="BK29" s="163">
        <f t="shared" si="19"/>
        <v>0</v>
      </c>
      <c r="BL29" s="188">
        <f t="shared" si="19"/>
        <v>0</v>
      </c>
      <c r="BM29" s="188">
        <f t="shared" si="19"/>
        <v>0</v>
      </c>
      <c r="BN29" s="188">
        <f t="shared" si="19"/>
        <v>0</v>
      </c>
      <c r="BO29" s="189">
        <f t="shared" si="19"/>
        <v>0</v>
      </c>
    </row>
    <row r="31" spans="53:63" ht="12">
      <c r="BA31" s="713" t="s">
        <v>61</v>
      </c>
      <c r="BB31" s="713"/>
      <c r="BC31" s="713"/>
      <c r="BD31" s="713"/>
      <c r="BE31" s="713"/>
      <c r="BF31" s="713"/>
      <c r="BG31" s="713"/>
      <c r="BH31" s="713"/>
      <c r="BI31" s="713"/>
      <c r="BJ31" s="713"/>
      <c r="BK31" s="66"/>
    </row>
    <row r="33" spans="36:53" ht="16.5">
      <c r="AJ33" s="164" t="s">
        <v>627</v>
      </c>
      <c r="AO33" s="165" t="s">
        <v>630</v>
      </c>
      <c r="AP33" s="166"/>
      <c r="AQ33" s="166"/>
      <c r="AR33" s="167"/>
      <c r="AS33" s="167"/>
      <c r="AT33" s="167"/>
      <c r="AU33" s="167"/>
      <c r="AV33" s="168" t="s">
        <v>380</v>
      </c>
      <c r="AW33" s="169"/>
      <c r="AX33" s="169"/>
      <c r="AY33" s="169"/>
      <c r="AZ33" s="170"/>
      <c r="BA33" s="170"/>
    </row>
    <row r="34" spans="36:53" ht="16.5">
      <c r="AJ34" s="171"/>
      <c r="AO34" s="165"/>
      <c r="AP34" s="166"/>
      <c r="AQ34" s="166"/>
      <c r="AR34" s="167"/>
      <c r="AS34" s="167"/>
      <c r="AT34" s="167"/>
      <c r="AU34" s="167"/>
      <c r="AV34" s="172"/>
      <c r="AW34" s="172"/>
      <c r="AX34" s="198"/>
      <c r="AY34" s="172"/>
      <c r="AZ34" s="170"/>
      <c r="BA34" s="170"/>
    </row>
    <row r="35" spans="36:53" ht="12.75">
      <c r="AJ35" s="87"/>
      <c r="AO35" s="7" t="s">
        <v>631</v>
      </c>
      <c r="AP35" s="87"/>
      <c r="AQ35" s="87"/>
      <c r="AR35" s="87"/>
      <c r="AS35" s="87"/>
      <c r="AT35" s="87"/>
      <c r="AU35" s="87"/>
      <c r="AV35" s="7" t="s">
        <v>178</v>
      </c>
      <c r="AW35" s="87"/>
      <c r="AX35" s="87"/>
      <c r="AY35" s="87"/>
      <c r="AZ35" s="87"/>
      <c r="BA35" s="87"/>
    </row>
    <row r="181" ht="12">
      <c r="N181" s="199"/>
    </row>
  </sheetData>
  <sheetProtection/>
  <mergeCells count="31">
    <mergeCell ref="AJ5:AY5"/>
    <mergeCell ref="AJ7:AJ8"/>
    <mergeCell ref="AK7:AQ7"/>
    <mergeCell ref="U7:AA7"/>
    <mergeCell ref="AB5:AI6"/>
    <mergeCell ref="AR6:AY6"/>
    <mergeCell ref="A5:A8"/>
    <mergeCell ref="B5:B8"/>
    <mergeCell ref="C5:C8"/>
    <mergeCell ref="D5:K6"/>
    <mergeCell ref="L5:S6"/>
    <mergeCell ref="D7:D8"/>
    <mergeCell ref="E7:K7"/>
    <mergeCell ref="L7:L8"/>
    <mergeCell ref="O1:P1"/>
    <mergeCell ref="AB7:AB8"/>
    <mergeCell ref="AC7:AI7"/>
    <mergeCell ref="BH5:BO6"/>
    <mergeCell ref="AJ6:AQ6"/>
    <mergeCell ref="M7:S7"/>
    <mergeCell ref="T7:T8"/>
    <mergeCell ref="T5:AA6"/>
    <mergeCell ref="BH7:BH8"/>
    <mergeCell ref="AZ5:BG5"/>
    <mergeCell ref="AZ6:BG6"/>
    <mergeCell ref="BA31:BJ31"/>
    <mergeCell ref="AR7:AR8"/>
    <mergeCell ref="AS7:AY7"/>
    <mergeCell ref="AZ7:AZ8"/>
    <mergeCell ref="BA7:BG7"/>
    <mergeCell ref="BI7:BO7"/>
  </mergeCells>
  <hyperlinks>
    <hyperlink ref="O1:P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91"/>
  <sheetViews>
    <sheetView zoomScale="70" zoomScaleNormal="70" zoomScalePageLayoutView="0" workbookViewId="0" topLeftCell="A1">
      <selection activeCell="AH53" sqref="AH53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52" t="s">
        <v>364</v>
      </c>
      <c r="C1" s="150"/>
      <c r="AE1" s="150"/>
    </row>
    <row r="2" spans="2:58" ht="30.75" customHeight="1">
      <c r="B2" s="797" t="s">
        <v>606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6" t="s">
        <v>421</v>
      </c>
      <c r="AF2" s="796"/>
      <c r="AG2" s="796"/>
      <c r="AH2" s="796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240"/>
      <c r="BA2" s="240"/>
      <c r="BB2" s="240"/>
      <c r="BC2" s="240"/>
      <c r="BD2" s="240"/>
      <c r="BE2" s="240"/>
      <c r="BF2" s="240"/>
    </row>
    <row r="3" spans="7:35" ht="13.5" thickBot="1">
      <c r="G3" s="150"/>
      <c r="L3" s="150" t="s">
        <v>464</v>
      </c>
      <c r="AI3" s="150"/>
    </row>
    <row r="4" spans="1:58" ht="42" customHeight="1">
      <c r="A4" s="757" t="s">
        <v>401</v>
      </c>
      <c r="B4" s="794" t="s">
        <v>465</v>
      </c>
      <c r="C4" s="745" t="s">
        <v>366</v>
      </c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7"/>
      <c r="AE4" s="745" t="s">
        <v>367</v>
      </c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6"/>
      <c r="BA4" s="746"/>
      <c r="BB4" s="746"/>
      <c r="BC4" s="746"/>
      <c r="BD4" s="746"/>
      <c r="BE4" s="746"/>
      <c r="BF4" s="747"/>
    </row>
    <row r="5" spans="1:58" ht="15.75" customHeight="1">
      <c r="A5" s="758"/>
      <c r="B5" s="795"/>
      <c r="C5" s="754" t="s">
        <v>368</v>
      </c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6"/>
      <c r="AE5" s="754" t="s">
        <v>368</v>
      </c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55"/>
      <c r="AR5" s="755"/>
      <c r="AS5" s="755"/>
      <c r="AT5" s="755"/>
      <c r="AU5" s="755"/>
      <c r="AV5" s="755"/>
      <c r="AW5" s="755"/>
      <c r="AX5" s="755"/>
      <c r="AY5" s="755"/>
      <c r="AZ5" s="755"/>
      <c r="BA5" s="755"/>
      <c r="BB5" s="755"/>
      <c r="BC5" s="755"/>
      <c r="BD5" s="755"/>
      <c r="BE5" s="755"/>
      <c r="BF5" s="756"/>
    </row>
    <row r="6" spans="1:58" s="67" customFormat="1" ht="24" customHeight="1">
      <c r="A6" s="793"/>
      <c r="B6" s="795"/>
      <c r="C6" s="262" t="s">
        <v>90</v>
      </c>
      <c r="D6" s="272">
        <v>1</v>
      </c>
      <c r="E6" s="263">
        <v>2</v>
      </c>
      <c r="F6" s="263" t="s">
        <v>369</v>
      </c>
      <c r="G6" s="263" t="s">
        <v>370</v>
      </c>
      <c r="H6" s="263" t="s">
        <v>371</v>
      </c>
      <c r="I6" s="263" t="s">
        <v>466</v>
      </c>
      <c r="J6" s="263" t="s">
        <v>467</v>
      </c>
      <c r="K6" s="263" t="s">
        <v>468</v>
      </c>
      <c r="L6" s="263" t="s">
        <v>469</v>
      </c>
      <c r="M6" s="263" t="s">
        <v>372</v>
      </c>
      <c r="N6" s="263" t="s">
        <v>373</v>
      </c>
      <c r="O6" s="263" t="s">
        <v>374</v>
      </c>
      <c r="P6" s="263" t="s">
        <v>55</v>
      </c>
      <c r="Q6" s="263" t="s">
        <v>56</v>
      </c>
      <c r="R6" s="263" t="s">
        <v>57</v>
      </c>
      <c r="S6" s="263" t="s">
        <v>58</v>
      </c>
      <c r="T6" s="263" t="s">
        <v>375</v>
      </c>
      <c r="U6" s="263" t="s">
        <v>376</v>
      </c>
      <c r="V6" s="263" t="s">
        <v>377</v>
      </c>
      <c r="W6" s="263" t="s">
        <v>378</v>
      </c>
      <c r="X6" s="263" t="s">
        <v>472</v>
      </c>
      <c r="Y6" s="263" t="s">
        <v>473</v>
      </c>
      <c r="Z6" s="263" t="s">
        <v>474</v>
      </c>
      <c r="AA6" s="263" t="s">
        <v>475</v>
      </c>
      <c r="AB6" s="263" t="s">
        <v>476</v>
      </c>
      <c r="AC6" s="263" t="s">
        <v>477</v>
      </c>
      <c r="AD6" s="264" t="s">
        <v>478</v>
      </c>
      <c r="AE6" s="262" t="s">
        <v>90</v>
      </c>
      <c r="AF6" s="272">
        <v>1</v>
      </c>
      <c r="AG6" s="263">
        <v>2</v>
      </c>
      <c r="AH6" s="263" t="s">
        <v>369</v>
      </c>
      <c r="AI6" s="263" t="s">
        <v>370</v>
      </c>
      <c r="AJ6" s="263" t="s">
        <v>371</v>
      </c>
      <c r="AK6" s="263" t="s">
        <v>466</v>
      </c>
      <c r="AL6" s="263" t="s">
        <v>467</v>
      </c>
      <c r="AM6" s="263" t="s">
        <v>468</v>
      </c>
      <c r="AN6" s="263" t="s">
        <v>469</v>
      </c>
      <c r="AO6" s="263" t="s">
        <v>372</v>
      </c>
      <c r="AP6" s="263" t="s">
        <v>373</v>
      </c>
      <c r="AQ6" s="263" t="s">
        <v>374</v>
      </c>
      <c r="AR6" s="263" t="s">
        <v>55</v>
      </c>
      <c r="AS6" s="263" t="s">
        <v>56</v>
      </c>
      <c r="AT6" s="263" t="s">
        <v>57</v>
      </c>
      <c r="AU6" s="263" t="s">
        <v>58</v>
      </c>
      <c r="AV6" s="263" t="s">
        <v>375</v>
      </c>
      <c r="AW6" s="263" t="s">
        <v>376</v>
      </c>
      <c r="AX6" s="263" t="s">
        <v>377</v>
      </c>
      <c r="AY6" s="263" t="s">
        <v>378</v>
      </c>
      <c r="AZ6" s="263" t="s">
        <v>472</v>
      </c>
      <c r="BA6" s="263" t="s">
        <v>473</v>
      </c>
      <c r="BB6" s="263" t="s">
        <v>474</v>
      </c>
      <c r="BC6" s="263" t="s">
        <v>475</v>
      </c>
      <c r="BD6" s="263" t="s">
        <v>476</v>
      </c>
      <c r="BE6" s="263" t="s">
        <v>477</v>
      </c>
      <c r="BF6" s="264" t="s">
        <v>478</v>
      </c>
    </row>
    <row r="7" spans="1:58" ht="12.75">
      <c r="A7" s="273"/>
      <c r="B7" s="274" t="s">
        <v>90</v>
      </c>
      <c r="C7" s="180">
        <f>D7+E7+F7+G7+H7+I7+J7+K7+L7+M7+N7+O7+P7+Q7+R7+S7+T7+U7+V7+W7+X7+Y7+Z7+AA7+AB7+AC7+AD7</f>
        <v>22</v>
      </c>
      <c r="D7" s="155">
        <f aca="true" t="shared" si="0" ref="D7:AD7">SUM(D8:D47)</f>
        <v>14</v>
      </c>
      <c r="E7" s="155">
        <f t="shared" si="0"/>
        <v>0</v>
      </c>
      <c r="F7" s="155">
        <f t="shared" si="0"/>
        <v>3</v>
      </c>
      <c r="G7" s="155">
        <f t="shared" si="0"/>
        <v>0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5</v>
      </c>
      <c r="N7" s="155">
        <f t="shared" si="0"/>
        <v>0</v>
      </c>
      <c r="O7" s="155">
        <f t="shared" si="0"/>
        <v>0</v>
      </c>
      <c r="P7" s="155">
        <f t="shared" si="0"/>
        <v>0</v>
      </c>
      <c r="Q7" s="155">
        <f t="shared" si="0"/>
        <v>0</v>
      </c>
      <c r="R7" s="155">
        <f t="shared" si="0"/>
        <v>0</v>
      </c>
      <c r="S7" s="155">
        <f t="shared" si="0"/>
        <v>0</v>
      </c>
      <c r="T7" s="155">
        <f t="shared" si="0"/>
        <v>0</v>
      </c>
      <c r="U7" s="155">
        <f t="shared" si="0"/>
        <v>0</v>
      </c>
      <c r="V7" s="155">
        <f t="shared" si="0"/>
        <v>0</v>
      </c>
      <c r="W7" s="155">
        <f t="shared" si="0"/>
        <v>0</v>
      </c>
      <c r="X7" s="155">
        <f t="shared" si="0"/>
        <v>0</v>
      </c>
      <c r="Y7" s="155">
        <f t="shared" si="0"/>
        <v>0</v>
      </c>
      <c r="Z7" s="155">
        <f t="shared" si="0"/>
        <v>0</v>
      </c>
      <c r="AA7" s="155">
        <f t="shared" si="0"/>
        <v>0</v>
      </c>
      <c r="AB7" s="155">
        <f t="shared" si="0"/>
        <v>0</v>
      </c>
      <c r="AC7" s="155">
        <f t="shared" si="0"/>
        <v>0</v>
      </c>
      <c r="AD7" s="157">
        <f t="shared" si="0"/>
        <v>0</v>
      </c>
      <c r="AE7" s="180">
        <f>AF7+AG7+AH7+AI7+AJ7+AK7+AL7+AM7+AN7+AO7+AP7+AQ7+AR7+AS7+AT7+AU7+AV7+AW7+AX7+AY7+AZ7+BA7+BB7+BC7+BD7+BE7+BF7</f>
        <v>11</v>
      </c>
      <c r="AF7" s="155">
        <f aca="true" t="shared" si="1" ref="AF7:BF7">SUM(AF8:AF47)</f>
        <v>9</v>
      </c>
      <c r="AG7" s="155">
        <f t="shared" si="1"/>
        <v>0</v>
      </c>
      <c r="AH7" s="155">
        <f t="shared" si="1"/>
        <v>1</v>
      </c>
      <c r="AI7" s="155">
        <f t="shared" si="1"/>
        <v>0</v>
      </c>
      <c r="AJ7" s="155">
        <f t="shared" si="1"/>
        <v>0</v>
      </c>
      <c r="AK7" s="155">
        <f t="shared" si="1"/>
        <v>0</v>
      </c>
      <c r="AL7" s="155">
        <f t="shared" si="1"/>
        <v>0</v>
      </c>
      <c r="AM7" s="155">
        <f t="shared" si="1"/>
        <v>0</v>
      </c>
      <c r="AN7" s="155">
        <f t="shared" si="1"/>
        <v>0</v>
      </c>
      <c r="AO7" s="155">
        <f t="shared" si="1"/>
        <v>1</v>
      </c>
      <c r="AP7" s="155">
        <f t="shared" si="1"/>
        <v>0</v>
      </c>
      <c r="AQ7" s="155">
        <f t="shared" si="1"/>
        <v>0</v>
      </c>
      <c r="AR7" s="155">
        <f t="shared" si="1"/>
        <v>0</v>
      </c>
      <c r="AS7" s="155">
        <f t="shared" si="1"/>
        <v>0</v>
      </c>
      <c r="AT7" s="155">
        <f t="shared" si="1"/>
        <v>0</v>
      </c>
      <c r="AU7" s="155">
        <f t="shared" si="1"/>
        <v>0</v>
      </c>
      <c r="AV7" s="155">
        <f t="shared" si="1"/>
        <v>0</v>
      </c>
      <c r="AW7" s="155">
        <f t="shared" si="1"/>
        <v>0</v>
      </c>
      <c r="AX7" s="155">
        <f t="shared" si="1"/>
        <v>0</v>
      </c>
      <c r="AY7" s="155">
        <f t="shared" si="1"/>
        <v>0</v>
      </c>
      <c r="AZ7" s="155">
        <f t="shared" si="1"/>
        <v>0</v>
      </c>
      <c r="BA7" s="155">
        <f t="shared" si="1"/>
        <v>0</v>
      </c>
      <c r="BB7" s="155">
        <f t="shared" si="1"/>
        <v>0</v>
      </c>
      <c r="BC7" s="155">
        <f t="shared" si="1"/>
        <v>0</v>
      </c>
      <c r="BD7" s="155">
        <f t="shared" si="1"/>
        <v>0</v>
      </c>
      <c r="BE7" s="155">
        <f t="shared" si="1"/>
        <v>0</v>
      </c>
      <c r="BF7" s="157">
        <f t="shared" si="1"/>
        <v>0</v>
      </c>
    </row>
    <row r="8" spans="1:58" ht="12">
      <c r="A8" s="153">
        <v>1</v>
      </c>
      <c r="B8" s="158" t="s">
        <v>597</v>
      </c>
      <c r="C8" s="180">
        <f>D8+E8+F8+G8+H8+I8+J8+K8+L8+M8+N8+O8+P8+Q8+R8+S8+T8+U8+V8+W8+X8+Y8+Z8+AA8+AB8+AC8+AD8</f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180">
        <f aca="true" t="shared" si="2" ref="AE8:AE47">AF8+AG8+AH8+AI8+AJ8+AK8+AL8+AM8+AN8+AO8+AP8+AQ8+AR8+AS8+AT8+AU8+AV8+AW8+AX8+AY8+AZ8+BA8+BB8+BC8+BD8+BE8+BF8</f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</row>
    <row r="9" spans="1:58" ht="12">
      <c r="A9" s="153">
        <v>2</v>
      </c>
      <c r="B9" s="158" t="s">
        <v>598</v>
      </c>
      <c r="C9" s="180">
        <f aca="true" t="shared" si="3" ref="C9:C47">D9+E9+F9+G9+H9+I9+J9+K9+L9+M9+N9+O9+P9+Q9+R9+S9+T9+U9+V9+W9+X9+Y9+Z9+AA9+AB9+AC9+AD9</f>
        <v>5</v>
      </c>
      <c r="D9" s="91">
        <v>4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180">
        <f>AF9+AG9+AH9+AI9+AJ9+AK9+AL9+AM9+AN9+AO9+AP9+AQ9+AR9+AS9+AT9+AU9+AV9+AW9+AX9+AY9+AZ9+BA9+BB9+BC9+BD9+BE9+BF9</f>
        <v>6</v>
      </c>
      <c r="AF9" s="91">
        <v>5</v>
      </c>
      <c r="AG9" s="91">
        <v>0</v>
      </c>
      <c r="AH9" s="91">
        <v>1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</row>
    <row r="10" spans="1:58" ht="12">
      <c r="A10" s="153">
        <v>3</v>
      </c>
      <c r="B10" s="158" t="s">
        <v>599</v>
      </c>
      <c r="C10" s="180">
        <f t="shared" si="3"/>
        <v>15</v>
      </c>
      <c r="D10" s="91">
        <v>8</v>
      </c>
      <c r="E10" s="91">
        <v>0</v>
      </c>
      <c r="F10" s="91">
        <v>3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4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180">
        <f t="shared" si="2"/>
        <v>1</v>
      </c>
      <c r="AF10" s="91">
        <v>1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</row>
    <row r="11" spans="1:58" ht="12">
      <c r="A11" s="153">
        <v>4</v>
      </c>
      <c r="B11" s="158" t="s">
        <v>600</v>
      </c>
      <c r="C11" s="180">
        <f t="shared" si="3"/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180">
        <f t="shared" si="2"/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</row>
    <row r="12" spans="1:58" ht="12">
      <c r="A12" s="153">
        <v>5</v>
      </c>
      <c r="B12" s="158" t="s">
        <v>601</v>
      </c>
      <c r="C12" s="180">
        <f t="shared" si="3"/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180">
        <f t="shared" si="2"/>
        <v>2</v>
      </c>
      <c r="AF12" s="91">
        <v>1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1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</row>
    <row r="13" spans="1:58" ht="12">
      <c r="A13" s="153">
        <v>6</v>
      </c>
      <c r="B13" s="158" t="s">
        <v>602</v>
      </c>
      <c r="C13" s="180">
        <f t="shared" si="3"/>
        <v>2</v>
      </c>
      <c r="D13" s="91">
        <v>2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180">
        <f t="shared" si="2"/>
        <v>2</v>
      </c>
      <c r="AF13" s="91">
        <v>2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</row>
    <row r="14" spans="1:58" ht="12">
      <c r="A14" s="153"/>
      <c r="B14" s="158"/>
      <c r="C14" s="180">
        <f t="shared" si="3"/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158"/>
      <c r="AE14" s="180">
        <f t="shared" si="2"/>
        <v>0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58"/>
    </row>
    <row r="15" spans="1:58" ht="12">
      <c r="A15" s="153"/>
      <c r="B15" s="158"/>
      <c r="C15" s="180">
        <f t="shared" si="3"/>
        <v>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158"/>
      <c r="AE15" s="180">
        <f t="shared" si="2"/>
        <v>0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58"/>
    </row>
    <row r="16" spans="1:58" ht="12">
      <c r="A16" s="153"/>
      <c r="B16" s="158"/>
      <c r="C16" s="180">
        <f t="shared" si="3"/>
        <v>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158"/>
      <c r="AE16" s="180">
        <f t="shared" si="2"/>
        <v>0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58"/>
    </row>
    <row r="17" spans="1:58" ht="12">
      <c r="A17" s="153"/>
      <c r="B17" s="158"/>
      <c r="C17" s="180">
        <f t="shared" si="3"/>
        <v>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158"/>
      <c r="AE17" s="180">
        <f t="shared" si="2"/>
        <v>0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58"/>
    </row>
    <row r="18" spans="1:58" ht="12">
      <c r="A18" s="153"/>
      <c r="B18" s="158"/>
      <c r="C18" s="180">
        <f t="shared" si="3"/>
        <v>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158"/>
      <c r="AE18" s="180">
        <f t="shared" si="2"/>
        <v>0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58"/>
    </row>
    <row r="19" spans="1:58" ht="12">
      <c r="A19" s="153"/>
      <c r="B19" s="158"/>
      <c r="C19" s="180">
        <f t="shared" si="3"/>
        <v>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158"/>
      <c r="AE19" s="180">
        <f t="shared" si="2"/>
        <v>0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58"/>
    </row>
    <row r="20" spans="1:58" ht="12">
      <c r="A20" s="153"/>
      <c r="B20" s="158"/>
      <c r="C20" s="180">
        <f>D20+E20+F20+G20+H20+I20+J20+K20+L20+M20+N20+O20+P20+Q20+R20+S20+T20+U20+V20+W20+X20+Y20+Z20+AA20+AB20+AC20+AD20</f>
        <v>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58"/>
      <c r="AE20" s="180">
        <f t="shared" si="2"/>
        <v>0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58"/>
    </row>
    <row r="21" spans="1:58" ht="12">
      <c r="A21" s="153"/>
      <c r="B21" s="158"/>
      <c r="C21" s="180">
        <f t="shared" si="3"/>
        <v>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158"/>
      <c r="AE21" s="180">
        <f t="shared" si="2"/>
        <v>0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58"/>
    </row>
    <row r="22" spans="1:58" ht="12">
      <c r="A22" s="153"/>
      <c r="B22" s="158"/>
      <c r="C22" s="180">
        <f t="shared" si="3"/>
        <v>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58"/>
      <c r="AE22" s="180">
        <f t="shared" si="2"/>
        <v>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58"/>
    </row>
    <row r="23" spans="1:58" ht="12">
      <c r="A23" s="153"/>
      <c r="B23" s="158"/>
      <c r="C23" s="180">
        <f t="shared" si="3"/>
        <v>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158"/>
      <c r="AE23" s="180">
        <f t="shared" si="2"/>
        <v>0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58"/>
    </row>
    <row r="24" spans="1:58" ht="12">
      <c r="A24" s="153"/>
      <c r="B24" s="158"/>
      <c r="C24" s="180">
        <f t="shared" si="3"/>
        <v>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158"/>
      <c r="AE24" s="180">
        <f t="shared" si="2"/>
        <v>0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158"/>
    </row>
    <row r="25" spans="1:58" ht="12">
      <c r="A25" s="153"/>
      <c r="B25" s="158"/>
      <c r="C25" s="180">
        <f t="shared" si="3"/>
        <v>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58"/>
      <c r="AE25" s="180">
        <f t="shared" si="2"/>
        <v>0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58"/>
    </row>
    <row r="26" spans="1:58" ht="12">
      <c r="A26" s="153"/>
      <c r="B26" s="158"/>
      <c r="C26" s="180">
        <f t="shared" si="3"/>
        <v>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158"/>
      <c r="AE26" s="180">
        <f t="shared" si="2"/>
        <v>0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158"/>
    </row>
    <row r="27" spans="1:58" ht="12">
      <c r="A27" s="153"/>
      <c r="B27" s="158"/>
      <c r="C27" s="180">
        <f t="shared" si="3"/>
        <v>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58"/>
      <c r="AE27" s="180">
        <f t="shared" si="2"/>
        <v>0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158"/>
    </row>
    <row r="28" spans="1:58" ht="12">
      <c r="A28" s="153"/>
      <c r="B28" s="158"/>
      <c r="C28" s="180">
        <f t="shared" si="3"/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58"/>
      <c r="AE28" s="180">
        <f t="shared" si="2"/>
        <v>0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158"/>
    </row>
    <row r="29" spans="1:58" ht="12">
      <c r="A29" s="153"/>
      <c r="B29" s="158"/>
      <c r="C29" s="180">
        <f t="shared" si="3"/>
        <v>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58"/>
      <c r="AE29" s="180">
        <f>AF29+AG29+AH29+AI29+AJ29+AK29+AL29+AM29+AN29+AO29+AP29+AQ29+AR29+AS29+AT29+AU29+AV29+AW29+AX29+AY29+AZ29+BA29+BB29+BC29+BD29+BE29+BF29</f>
        <v>0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158"/>
    </row>
    <row r="30" spans="1:58" ht="12">
      <c r="A30" s="153"/>
      <c r="B30" s="158"/>
      <c r="C30" s="180">
        <f t="shared" si="3"/>
        <v>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158"/>
      <c r="AE30" s="180">
        <f t="shared" si="2"/>
        <v>0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158"/>
    </row>
    <row r="31" spans="1:58" ht="12">
      <c r="A31" s="153"/>
      <c r="B31" s="158"/>
      <c r="C31" s="180">
        <f>D31+E31+F31+G31+H31+I31+J31+K31+L31+M31+N31+O31+P31+Q31+R31+S31+T31+U31+V31+W31+X31+Y31+Z31+AA31+AB31+AC31+AD31</f>
        <v>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58"/>
      <c r="AE31" s="180">
        <f t="shared" si="2"/>
        <v>0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158"/>
    </row>
    <row r="32" spans="1:58" ht="12">
      <c r="A32" s="153"/>
      <c r="B32" s="158"/>
      <c r="C32" s="180">
        <f t="shared" si="3"/>
        <v>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158"/>
      <c r="AE32" s="180">
        <f t="shared" si="2"/>
        <v>0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158"/>
    </row>
    <row r="33" spans="1:58" ht="12">
      <c r="A33" s="153"/>
      <c r="B33" s="158"/>
      <c r="C33" s="180">
        <f t="shared" si="3"/>
        <v>0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58"/>
      <c r="AE33" s="180">
        <f t="shared" si="2"/>
        <v>0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158"/>
    </row>
    <row r="34" spans="1:58" ht="12">
      <c r="A34" s="153"/>
      <c r="B34" s="158"/>
      <c r="C34" s="180">
        <f t="shared" si="3"/>
        <v>0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158"/>
      <c r="AE34" s="180">
        <f>AF34+AG34+AH34+AI34+AJ34+AK34+AL34+AM34+AN34+AO34+AP34+AQ34+AR34+AS34+AT34+AU34+AV34+AW34+AX34+AY34+AZ34+BA34+BB34+BC34+BD34+BE34+BF34</f>
        <v>0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158"/>
    </row>
    <row r="35" spans="1:58" ht="12">
      <c r="A35" s="153"/>
      <c r="B35" s="158"/>
      <c r="C35" s="180">
        <f t="shared" si="3"/>
        <v>0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158"/>
      <c r="AE35" s="180">
        <f t="shared" si="2"/>
        <v>0</v>
      </c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158"/>
    </row>
    <row r="36" spans="1:58" ht="12">
      <c r="A36" s="153"/>
      <c r="B36" s="158"/>
      <c r="C36" s="180">
        <f t="shared" si="3"/>
        <v>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158"/>
      <c r="AE36" s="180">
        <f t="shared" si="2"/>
        <v>0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158"/>
    </row>
    <row r="37" spans="1:58" ht="12">
      <c r="A37" s="153"/>
      <c r="B37" s="158"/>
      <c r="C37" s="180">
        <f t="shared" si="3"/>
        <v>0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158"/>
      <c r="AE37" s="180">
        <f t="shared" si="2"/>
        <v>0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158"/>
    </row>
    <row r="38" spans="1:58" ht="12">
      <c r="A38" s="153"/>
      <c r="B38" s="158"/>
      <c r="C38" s="180">
        <f t="shared" si="3"/>
        <v>0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158"/>
      <c r="AE38" s="180">
        <f t="shared" si="2"/>
        <v>0</v>
      </c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158"/>
    </row>
    <row r="39" spans="1:58" ht="12">
      <c r="A39" s="153"/>
      <c r="B39" s="158"/>
      <c r="C39" s="180">
        <f t="shared" si="3"/>
        <v>0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158"/>
      <c r="AE39" s="180">
        <f t="shared" si="2"/>
        <v>0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158"/>
    </row>
    <row r="40" spans="1:58" ht="12">
      <c r="A40" s="153"/>
      <c r="B40" s="158"/>
      <c r="C40" s="180">
        <f t="shared" si="3"/>
        <v>0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158"/>
      <c r="AE40" s="180">
        <f t="shared" si="2"/>
        <v>0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158"/>
    </row>
    <row r="41" spans="1:58" ht="12">
      <c r="A41" s="153"/>
      <c r="B41" s="158"/>
      <c r="C41" s="180">
        <f t="shared" si="3"/>
        <v>0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58"/>
      <c r="AE41" s="180">
        <f t="shared" si="2"/>
        <v>0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158"/>
    </row>
    <row r="42" spans="1:58" ht="12">
      <c r="A42" s="153"/>
      <c r="B42" s="158"/>
      <c r="C42" s="180">
        <f t="shared" si="3"/>
        <v>0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58"/>
      <c r="AE42" s="180">
        <f t="shared" si="2"/>
        <v>0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158"/>
    </row>
    <row r="43" spans="1:58" ht="12">
      <c r="A43" s="153"/>
      <c r="B43" s="158"/>
      <c r="C43" s="180">
        <f t="shared" si="3"/>
        <v>0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158"/>
      <c r="AE43" s="180">
        <f t="shared" si="2"/>
        <v>0</v>
      </c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158"/>
    </row>
    <row r="44" spans="1:58" ht="12">
      <c r="A44" s="153"/>
      <c r="B44" s="158"/>
      <c r="C44" s="180">
        <f t="shared" si="3"/>
        <v>0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158"/>
      <c r="AE44" s="180">
        <f t="shared" si="2"/>
        <v>0</v>
      </c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158"/>
    </row>
    <row r="45" spans="1:58" ht="12">
      <c r="A45" s="153"/>
      <c r="B45" s="158"/>
      <c r="C45" s="180">
        <f t="shared" si="3"/>
        <v>0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158"/>
      <c r="AE45" s="180">
        <f t="shared" si="2"/>
        <v>0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158"/>
    </row>
    <row r="46" spans="1:58" ht="12">
      <c r="A46" s="153"/>
      <c r="B46" s="158"/>
      <c r="C46" s="180">
        <f t="shared" si="3"/>
        <v>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158"/>
      <c r="AE46" s="180">
        <f t="shared" si="2"/>
        <v>0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158"/>
    </row>
    <row r="47" spans="1:58" ht="12">
      <c r="A47" s="153"/>
      <c r="B47" s="158"/>
      <c r="C47" s="180">
        <f t="shared" si="3"/>
        <v>0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158"/>
      <c r="AE47" s="180">
        <f t="shared" si="2"/>
        <v>0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158"/>
    </row>
    <row r="48" ht="12">
      <c r="A48" s="65"/>
    </row>
    <row r="49" spans="1:56" ht="12.75" customHeight="1">
      <c r="A49" s="65"/>
      <c r="AV49" s="713" t="s">
        <v>61</v>
      </c>
      <c r="AW49" s="713"/>
      <c r="AX49" s="713"/>
      <c r="AY49" s="713"/>
      <c r="AZ49" s="713"/>
      <c r="BA49" s="713"/>
      <c r="BB49" s="713"/>
      <c r="BC49" s="713"/>
      <c r="BD49" s="713"/>
    </row>
    <row r="50" spans="31:46" ht="16.5">
      <c r="AE50" s="164" t="s">
        <v>627</v>
      </c>
      <c r="AH50" s="165" t="s">
        <v>630</v>
      </c>
      <c r="AI50" s="166"/>
      <c r="AJ50" s="166"/>
      <c r="AK50" s="167"/>
      <c r="AL50" s="167"/>
      <c r="AM50" s="167"/>
      <c r="AN50" s="167"/>
      <c r="AO50" s="168" t="s">
        <v>380</v>
      </c>
      <c r="AP50" s="169"/>
      <c r="AQ50" s="169"/>
      <c r="AR50" s="169"/>
      <c r="AS50" s="170"/>
      <c r="AT50" s="170"/>
    </row>
    <row r="51" spans="31:46" ht="16.5">
      <c r="AE51" s="171"/>
      <c r="AH51" s="165"/>
      <c r="AI51" s="166"/>
      <c r="AJ51" s="166"/>
      <c r="AK51" s="167"/>
      <c r="AL51" s="167"/>
      <c r="AM51" s="167"/>
      <c r="AN51" s="167"/>
      <c r="AO51" s="172"/>
      <c r="AP51" s="172"/>
      <c r="AQ51" s="172"/>
      <c r="AR51" s="172"/>
      <c r="AS51" s="170"/>
      <c r="AT51" s="170"/>
    </row>
    <row r="52" spans="31:46" ht="12.75">
      <c r="AE52" s="87"/>
      <c r="AH52" s="7" t="s">
        <v>631</v>
      </c>
      <c r="AI52" s="87"/>
      <c r="AJ52" s="87"/>
      <c r="AK52" s="87"/>
      <c r="AL52" s="87"/>
      <c r="AM52" s="87"/>
      <c r="AN52" s="87"/>
      <c r="AO52" s="7" t="s">
        <v>178</v>
      </c>
      <c r="AP52" s="87"/>
      <c r="AQ52" s="87"/>
      <c r="AR52" s="87"/>
      <c r="AS52" s="87"/>
      <c r="AT52" s="87"/>
    </row>
    <row r="54" ht="15">
      <c r="B54" s="173" t="s">
        <v>381</v>
      </c>
    </row>
    <row r="55" ht="12.75">
      <c r="B55" s="67" t="s">
        <v>382</v>
      </c>
    </row>
    <row r="56" ht="14.25" customHeight="1">
      <c r="B56" s="67" t="s">
        <v>479</v>
      </c>
    </row>
    <row r="57" ht="14.25" customHeight="1">
      <c r="B57" s="67"/>
    </row>
    <row r="58" spans="2:26" ht="15.75" customHeight="1">
      <c r="B58" s="791" t="s">
        <v>480</v>
      </c>
      <c r="C58" s="791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</row>
    <row r="59" spans="2:26" ht="15.75" customHeight="1">
      <c r="B59" s="791" t="s">
        <v>481</v>
      </c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</row>
    <row r="60" spans="2:26" ht="15.75" customHeight="1">
      <c r="B60" s="790" t="s">
        <v>482</v>
      </c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</row>
    <row r="61" spans="2:26" ht="15.75" customHeight="1">
      <c r="B61" s="789" t="s">
        <v>584</v>
      </c>
      <c r="C61" s="789"/>
      <c r="D61" s="789"/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89"/>
      <c r="Z61" s="789"/>
    </row>
    <row r="62" spans="2:26" ht="15.75" customHeight="1">
      <c r="B62" s="789" t="s">
        <v>483</v>
      </c>
      <c r="C62" s="789"/>
      <c r="D62" s="789"/>
      <c r="E62" s="789"/>
      <c r="F62" s="789"/>
      <c r="G62" s="789"/>
      <c r="H62" s="789"/>
      <c r="I62" s="789"/>
      <c r="J62" s="789"/>
      <c r="K62" s="789"/>
      <c r="L62" s="789"/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89"/>
      <c r="X62" s="789"/>
      <c r="Y62" s="789"/>
      <c r="Z62" s="789"/>
    </row>
    <row r="63" spans="2:26" ht="15.75" customHeight="1">
      <c r="B63" s="789" t="s">
        <v>484</v>
      </c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  <c r="Z63" s="789"/>
    </row>
    <row r="64" spans="2:26" ht="15.75" customHeight="1">
      <c r="B64" s="790" t="s">
        <v>485</v>
      </c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</row>
    <row r="65" spans="2:26" ht="15.75" customHeight="1">
      <c r="B65" s="789" t="s">
        <v>486</v>
      </c>
      <c r="C65" s="789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9"/>
      <c r="W65" s="789"/>
      <c r="X65" s="789"/>
      <c r="Y65" s="789"/>
      <c r="Z65" s="789"/>
    </row>
    <row r="66" spans="2:26" ht="30" customHeight="1">
      <c r="B66" s="789" t="s">
        <v>487</v>
      </c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789"/>
      <c r="R66" s="789"/>
      <c r="S66" s="789"/>
      <c r="T66" s="789"/>
      <c r="U66" s="789"/>
      <c r="V66" s="789"/>
      <c r="W66" s="789"/>
      <c r="X66" s="789"/>
      <c r="Y66" s="789"/>
      <c r="Z66" s="789"/>
    </row>
    <row r="67" spans="2:26" ht="30" customHeight="1">
      <c r="B67" s="789" t="s">
        <v>488</v>
      </c>
      <c r="C67" s="789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  <c r="P67" s="789"/>
      <c r="Q67" s="789"/>
      <c r="R67" s="789"/>
      <c r="S67" s="789"/>
      <c r="T67" s="789"/>
      <c r="U67" s="789"/>
      <c r="V67" s="789"/>
      <c r="W67" s="789"/>
      <c r="X67" s="789"/>
      <c r="Y67" s="789"/>
      <c r="Z67" s="789"/>
    </row>
    <row r="68" spans="2:26" ht="15.75" customHeight="1">
      <c r="B68" s="789" t="s">
        <v>489</v>
      </c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  <c r="Z68" s="789"/>
    </row>
    <row r="69" spans="2:26" ht="15.75" customHeight="1">
      <c r="B69" s="790" t="s">
        <v>490</v>
      </c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1"/>
      <c r="X69" s="791"/>
      <c r="Y69" s="791"/>
      <c r="Z69" s="791"/>
    </row>
    <row r="70" spans="2:26" ht="15.75" customHeight="1">
      <c r="B70" s="792" t="s">
        <v>585</v>
      </c>
      <c r="C70" s="792"/>
      <c r="D70" s="792"/>
      <c r="E70" s="792"/>
      <c r="F70" s="792"/>
      <c r="G70" s="792"/>
      <c r="H70" s="792"/>
      <c r="I70" s="792"/>
      <c r="J70" s="792"/>
      <c r="K70" s="792"/>
      <c r="L70" s="792"/>
      <c r="M70" s="792"/>
      <c r="N70" s="792"/>
      <c r="O70" s="792"/>
      <c r="P70" s="792"/>
      <c r="Q70" s="792"/>
      <c r="R70" s="792"/>
      <c r="S70" s="792"/>
      <c r="T70" s="792"/>
      <c r="U70" s="792"/>
      <c r="V70" s="792"/>
      <c r="W70" s="792"/>
      <c r="X70" s="792"/>
      <c r="Y70" s="792"/>
      <c r="Z70" s="792"/>
    </row>
    <row r="71" spans="2:26" ht="15.75" customHeight="1">
      <c r="B71" s="789" t="s">
        <v>491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89"/>
      <c r="W71" s="789"/>
      <c r="X71" s="789"/>
      <c r="Y71" s="789"/>
      <c r="Z71" s="789"/>
    </row>
    <row r="72" spans="2:26" ht="15.75" customHeight="1">
      <c r="B72" s="789" t="s">
        <v>492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789"/>
      <c r="P72" s="789"/>
      <c r="Q72" s="789"/>
      <c r="R72" s="789"/>
      <c r="S72" s="789"/>
      <c r="T72" s="789"/>
      <c r="U72" s="789"/>
      <c r="V72" s="789"/>
      <c r="W72" s="789"/>
      <c r="X72" s="789"/>
      <c r="Y72" s="789"/>
      <c r="Z72" s="789"/>
    </row>
    <row r="73" spans="2:26" ht="15.75" customHeight="1">
      <c r="B73" s="790" t="s">
        <v>493</v>
      </c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</row>
    <row r="74" spans="2:26" ht="15.75" customHeight="1">
      <c r="B74" s="789" t="s">
        <v>494</v>
      </c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</row>
    <row r="75" spans="2:26" ht="30" customHeight="1">
      <c r="B75" s="789" t="s">
        <v>495</v>
      </c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89"/>
      <c r="Y75" s="789"/>
      <c r="Z75" s="789"/>
    </row>
    <row r="76" spans="2:26" ht="30" customHeight="1">
      <c r="B76" s="789" t="s">
        <v>496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</row>
    <row r="77" spans="2:26" ht="15.75" customHeight="1">
      <c r="B77" s="789" t="s">
        <v>497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</row>
    <row r="78" spans="2:26" ht="15.75" customHeight="1">
      <c r="B78" s="790" t="s">
        <v>498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</row>
    <row r="79" spans="2:26" ht="31.5" customHeight="1">
      <c r="B79" s="789" t="s">
        <v>499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  <c r="O79" s="789"/>
      <c r="P79" s="789"/>
      <c r="Q79" s="789"/>
      <c r="R79" s="789"/>
      <c r="S79" s="789"/>
      <c r="T79" s="789"/>
      <c r="U79" s="789"/>
      <c r="V79" s="789"/>
      <c r="W79" s="789"/>
      <c r="X79" s="789"/>
      <c r="Y79" s="789"/>
      <c r="Z79" s="789"/>
    </row>
    <row r="80" spans="2:26" ht="40.5" customHeight="1">
      <c r="B80" s="789" t="s">
        <v>500</v>
      </c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</row>
    <row r="81" spans="2:26" ht="31.5" customHeight="1">
      <c r="B81" s="789" t="s">
        <v>501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789"/>
      <c r="O81" s="789"/>
      <c r="P81" s="789"/>
      <c r="Q81" s="789"/>
      <c r="R81" s="789"/>
      <c r="S81" s="789"/>
      <c r="T81" s="789"/>
      <c r="U81" s="789"/>
      <c r="V81" s="789"/>
      <c r="W81" s="789"/>
      <c r="X81" s="789"/>
      <c r="Y81" s="789"/>
      <c r="Z81" s="789"/>
    </row>
    <row r="82" spans="2:26" ht="31.5" customHeight="1">
      <c r="B82" s="789" t="s">
        <v>502</v>
      </c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N82" s="789"/>
      <c r="O82" s="789"/>
      <c r="P82" s="789"/>
      <c r="Q82" s="789"/>
      <c r="R82" s="789"/>
      <c r="S82" s="789"/>
      <c r="T82" s="789"/>
      <c r="U82" s="789"/>
      <c r="V82" s="789"/>
      <c r="W82" s="789"/>
      <c r="X82" s="789"/>
      <c r="Y82" s="789"/>
      <c r="Z82" s="789"/>
    </row>
    <row r="83" spans="2:26" ht="28.5" customHeight="1">
      <c r="B83" s="790" t="s">
        <v>503</v>
      </c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</row>
    <row r="84" spans="2:26" ht="45" customHeight="1">
      <c r="B84" s="789" t="s">
        <v>504</v>
      </c>
      <c r="C84" s="789"/>
      <c r="D84" s="789"/>
      <c r="E84" s="789"/>
      <c r="F84" s="789"/>
      <c r="G84" s="789"/>
      <c r="H84" s="789"/>
      <c r="I84" s="789"/>
      <c r="J84" s="789"/>
      <c r="K84" s="789"/>
      <c r="L84" s="789"/>
      <c r="M84" s="789"/>
      <c r="N84" s="789"/>
      <c r="O84" s="789"/>
      <c r="P84" s="789"/>
      <c r="Q84" s="789"/>
      <c r="R84" s="789"/>
      <c r="S84" s="789"/>
      <c r="T84" s="789"/>
      <c r="U84" s="789"/>
      <c r="V84" s="789"/>
      <c r="W84" s="789"/>
      <c r="X84" s="789"/>
      <c r="Y84" s="789"/>
      <c r="Z84" s="789"/>
    </row>
    <row r="85" spans="2:26" ht="45" customHeight="1">
      <c r="B85" s="789" t="s">
        <v>505</v>
      </c>
      <c r="C85" s="789"/>
      <c r="D85" s="789"/>
      <c r="E85" s="789"/>
      <c r="F85" s="789"/>
      <c r="G85" s="789"/>
      <c r="H85" s="789"/>
      <c r="I85" s="789"/>
      <c r="J85" s="789"/>
      <c r="K85" s="789"/>
      <c r="L85" s="789"/>
      <c r="M85" s="789"/>
      <c r="N85" s="789"/>
      <c r="O85" s="789"/>
      <c r="P85" s="789"/>
      <c r="Q85" s="789"/>
      <c r="R85" s="789"/>
      <c r="S85" s="789"/>
      <c r="T85" s="789"/>
      <c r="U85" s="789"/>
      <c r="V85" s="789"/>
      <c r="W85" s="789"/>
      <c r="X85" s="789"/>
      <c r="Y85" s="789"/>
      <c r="Z85" s="789"/>
    </row>
    <row r="86" spans="2:26" ht="45" customHeight="1">
      <c r="B86" s="789" t="s">
        <v>506</v>
      </c>
      <c r="C86" s="789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89"/>
      <c r="O86" s="789"/>
      <c r="P86" s="789"/>
      <c r="Q86" s="789"/>
      <c r="R86" s="789"/>
      <c r="S86" s="789"/>
      <c r="T86" s="789"/>
      <c r="U86" s="789"/>
      <c r="V86" s="789"/>
      <c r="W86" s="789"/>
      <c r="X86" s="789"/>
      <c r="Y86" s="789"/>
      <c r="Z86" s="789"/>
    </row>
    <row r="87" spans="2:26" ht="32.25" customHeight="1">
      <c r="B87" s="789" t="s">
        <v>507</v>
      </c>
      <c r="C87" s="789"/>
      <c r="D87" s="789"/>
      <c r="E87" s="789"/>
      <c r="F87" s="789"/>
      <c r="G87" s="789"/>
      <c r="H87" s="789"/>
      <c r="I87" s="789"/>
      <c r="J87" s="789"/>
      <c r="K87" s="789"/>
      <c r="L87" s="789"/>
      <c r="M87" s="789"/>
      <c r="N87" s="789"/>
      <c r="O87" s="789"/>
      <c r="P87" s="789"/>
      <c r="Q87" s="789"/>
      <c r="R87" s="789"/>
      <c r="S87" s="789"/>
      <c r="T87" s="789"/>
      <c r="U87" s="789"/>
      <c r="V87" s="789"/>
      <c r="W87" s="789"/>
      <c r="X87" s="789"/>
      <c r="Y87" s="789"/>
      <c r="Z87" s="789"/>
    </row>
    <row r="88" spans="2:26" ht="15.75" customHeight="1">
      <c r="B88" s="790" t="s">
        <v>508</v>
      </c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</row>
    <row r="89" spans="2:26" ht="15.75" customHeight="1">
      <c r="B89" s="789" t="s">
        <v>509</v>
      </c>
      <c r="C89" s="789"/>
      <c r="D89" s="789"/>
      <c r="E89" s="789"/>
      <c r="F89" s="789"/>
      <c r="G89" s="789"/>
      <c r="H89" s="789"/>
      <c r="I89" s="789"/>
      <c r="J89" s="789"/>
      <c r="K89" s="789"/>
      <c r="L89" s="789"/>
      <c r="M89" s="789"/>
      <c r="N89" s="789"/>
      <c r="O89" s="789"/>
      <c r="P89" s="789"/>
      <c r="Q89" s="789"/>
      <c r="R89" s="789"/>
      <c r="S89" s="789"/>
      <c r="T89" s="789"/>
      <c r="U89" s="789"/>
      <c r="V89" s="789"/>
      <c r="W89" s="789"/>
      <c r="X89" s="789"/>
      <c r="Y89" s="789"/>
      <c r="Z89" s="789"/>
    </row>
    <row r="90" spans="2:26" ht="15.75" customHeight="1">
      <c r="B90" s="789" t="s">
        <v>510</v>
      </c>
      <c r="C90" s="789"/>
      <c r="D90" s="789"/>
      <c r="E90" s="789"/>
      <c r="F90" s="789"/>
      <c r="G90" s="789"/>
      <c r="H90" s="789"/>
      <c r="I90" s="789"/>
      <c r="J90" s="789"/>
      <c r="K90" s="789"/>
      <c r="L90" s="789"/>
      <c r="M90" s="789"/>
      <c r="N90" s="789"/>
      <c r="O90" s="789"/>
      <c r="P90" s="789"/>
      <c r="Q90" s="789"/>
      <c r="R90" s="789"/>
      <c r="S90" s="789"/>
      <c r="T90" s="789"/>
      <c r="U90" s="789"/>
      <c r="V90" s="789"/>
      <c r="W90" s="789"/>
      <c r="X90" s="789"/>
      <c r="Y90" s="789"/>
      <c r="Z90" s="789"/>
    </row>
    <row r="91" spans="2:26" ht="15.75" customHeight="1">
      <c r="B91" s="789" t="s">
        <v>511</v>
      </c>
      <c r="C91" s="789"/>
      <c r="D91" s="789"/>
      <c r="E91" s="789"/>
      <c r="F91" s="789"/>
      <c r="G91" s="789"/>
      <c r="H91" s="789"/>
      <c r="I91" s="789"/>
      <c r="J91" s="789"/>
      <c r="K91" s="789"/>
      <c r="L91" s="789"/>
      <c r="M91" s="789"/>
      <c r="N91" s="789"/>
      <c r="O91" s="789"/>
      <c r="P91" s="789"/>
      <c r="Q91" s="789"/>
      <c r="R91" s="789"/>
      <c r="S91" s="789"/>
      <c r="T91" s="789"/>
      <c r="U91" s="789"/>
      <c r="V91" s="789"/>
      <c r="W91" s="789"/>
      <c r="X91" s="789"/>
      <c r="Y91" s="789"/>
      <c r="Z91" s="789"/>
    </row>
  </sheetData>
  <sheetProtection/>
  <mergeCells count="43">
    <mergeCell ref="AE4:BF4"/>
    <mergeCell ref="AE5:BF5"/>
    <mergeCell ref="AV49:BD49"/>
    <mergeCell ref="B62:Z62"/>
    <mergeCell ref="B71:Z71"/>
    <mergeCell ref="B72:Z72"/>
    <mergeCell ref="B74:Z74"/>
    <mergeCell ref="B73:Z73"/>
    <mergeCell ref="B67:Z67"/>
    <mergeCell ref="AE2:AH2"/>
    <mergeCell ref="B59:Z59"/>
    <mergeCell ref="B60:Z60"/>
    <mergeCell ref="B61:Z61"/>
    <mergeCell ref="B2:AD2"/>
    <mergeCell ref="B86:Z86"/>
    <mergeCell ref="B84:Z84"/>
    <mergeCell ref="B78:Z78"/>
    <mergeCell ref="B85:Z85"/>
    <mergeCell ref="B79:Z79"/>
    <mergeCell ref="B80:Z80"/>
    <mergeCell ref="B81:Z81"/>
    <mergeCell ref="B82:Z82"/>
    <mergeCell ref="B83:Z83"/>
    <mergeCell ref="B65:Z65"/>
    <mergeCell ref="B66:Z66"/>
    <mergeCell ref="B75:Z75"/>
    <mergeCell ref="B63:Z63"/>
    <mergeCell ref="B64:Z64"/>
    <mergeCell ref="A4:A6"/>
    <mergeCell ref="B4:B6"/>
    <mergeCell ref="C4:AD4"/>
    <mergeCell ref="C5:AD5"/>
    <mergeCell ref="B69:Z69"/>
    <mergeCell ref="B91:Z91"/>
    <mergeCell ref="B87:Z87"/>
    <mergeCell ref="B88:Z88"/>
    <mergeCell ref="B89:Z89"/>
    <mergeCell ref="B90:Z90"/>
    <mergeCell ref="B58:Z58"/>
    <mergeCell ref="B70:Z70"/>
    <mergeCell ref="B68:Z68"/>
    <mergeCell ref="B77:Z77"/>
    <mergeCell ref="B76:Z76"/>
  </mergeCells>
  <hyperlinks>
    <hyperlink ref="AE2:AH2" location="'Списък Приложения'!A1" display="НАЗАД"/>
  </hyperlinks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X68"/>
  <sheetViews>
    <sheetView zoomScalePageLayoutView="0" workbookViewId="0" topLeftCell="A1">
      <selection activeCell="AD28" sqref="AD28"/>
    </sheetView>
  </sheetViews>
  <sheetFormatPr defaultColWidth="9.140625" defaultRowHeight="12.75"/>
  <cols>
    <col min="1" max="1" width="5.57421875" style="283" customWidth="1"/>
    <col min="2" max="2" width="43.28125" style="283" customWidth="1"/>
    <col min="3" max="3" width="7.7109375" style="283" customWidth="1"/>
    <col min="4" max="26" width="4.7109375" style="283" customWidth="1"/>
    <col min="27" max="27" width="7.7109375" style="283" customWidth="1"/>
    <col min="28" max="50" width="4.7109375" style="283" customWidth="1"/>
    <col min="51" max="16384" width="9.140625" style="283" customWidth="1"/>
  </cols>
  <sheetData>
    <row r="1" spans="2:40" ht="12.75">
      <c r="B1" s="152" t="s">
        <v>364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3:50" ht="37.5" customHeight="1">
      <c r="C2" s="809" t="s">
        <v>617</v>
      </c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1:43" ht="13.5" thickBot="1">
      <c r="K3" s="284" t="s">
        <v>534</v>
      </c>
      <c r="AQ3" s="284"/>
    </row>
    <row r="4" spans="1:50" ht="42.75" customHeight="1">
      <c r="A4" s="801" t="s">
        <v>401</v>
      </c>
      <c r="B4" s="803" t="s">
        <v>465</v>
      </c>
      <c r="C4" s="806" t="s">
        <v>366</v>
      </c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8"/>
      <c r="AA4" s="806" t="s">
        <v>367</v>
      </c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7"/>
      <c r="AM4" s="807"/>
      <c r="AN4" s="807"/>
      <c r="AO4" s="807"/>
      <c r="AP4" s="807"/>
      <c r="AQ4" s="807"/>
      <c r="AR4" s="807"/>
      <c r="AS4" s="807"/>
      <c r="AT4" s="807"/>
      <c r="AU4" s="807"/>
      <c r="AV4" s="807"/>
      <c r="AW4" s="807"/>
      <c r="AX4" s="808"/>
    </row>
    <row r="5" spans="1:50" ht="15" customHeight="1">
      <c r="A5" s="802"/>
      <c r="B5" s="804"/>
      <c r="C5" s="811" t="s">
        <v>368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3"/>
      <c r="AA5" s="811" t="s">
        <v>368</v>
      </c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 s="291" customFormat="1" ht="24" customHeight="1">
      <c r="A6" s="802"/>
      <c r="B6" s="805"/>
      <c r="C6" s="286" t="s">
        <v>90</v>
      </c>
      <c r="D6" s="287">
        <v>1</v>
      </c>
      <c r="E6" s="287">
        <v>2</v>
      </c>
      <c r="F6" s="287" t="s">
        <v>369</v>
      </c>
      <c r="G6" s="287" t="s">
        <v>370</v>
      </c>
      <c r="H6" s="287" t="s">
        <v>371</v>
      </c>
      <c r="I6" s="287" t="s">
        <v>535</v>
      </c>
      <c r="J6" s="287" t="s">
        <v>536</v>
      </c>
      <c r="K6" s="287" t="s">
        <v>537</v>
      </c>
      <c r="L6" s="287" t="s">
        <v>466</v>
      </c>
      <c r="M6" s="287" t="s">
        <v>467</v>
      </c>
      <c r="N6" s="287" t="s">
        <v>468</v>
      </c>
      <c r="O6" s="287" t="s">
        <v>469</v>
      </c>
      <c r="P6" s="287" t="s">
        <v>470</v>
      </c>
      <c r="Q6" s="288" t="s">
        <v>372</v>
      </c>
      <c r="R6" s="288" t="s">
        <v>373</v>
      </c>
      <c r="S6" s="288" t="s">
        <v>374</v>
      </c>
      <c r="T6" s="288" t="s">
        <v>538</v>
      </c>
      <c r="U6" s="288" t="s">
        <v>539</v>
      </c>
      <c r="V6" s="288" t="s">
        <v>55</v>
      </c>
      <c r="W6" s="289" t="s">
        <v>56</v>
      </c>
      <c r="X6" s="288" t="s">
        <v>57</v>
      </c>
      <c r="Y6" s="288" t="s">
        <v>58</v>
      </c>
      <c r="Z6" s="290" t="s">
        <v>540</v>
      </c>
      <c r="AA6" s="286" t="s">
        <v>90</v>
      </c>
      <c r="AB6" s="287">
        <v>1</v>
      </c>
      <c r="AC6" s="287">
        <v>2</v>
      </c>
      <c r="AD6" s="287" t="s">
        <v>369</v>
      </c>
      <c r="AE6" s="287" t="s">
        <v>370</v>
      </c>
      <c r="AF6" s="287" t="s">
        <v>371</v>
      </c>
      <c r="AG6" s="287" t="s">
        <v>535</v>
      </c>
      <c r="AH6" s="287" t="s">
        <v>536</v>
      </c>
      <c r="AI6" s="287" t="s">
        <v>537</v>
      </c>
      <c r="AJ6" s="287" t="s">
        <v>466</v>
      </c>
      <c r="AK6" s="287" t="s">
        <v>467</v>
      </c>
      <c r="AL6" s="287" t="s">
        <v>468</v>
      </c>
      <c r="AM6" s="287" t="s">
        <v>469</v>
      </c>
      <c r="AN6" s="287" t="s">
        <v>470</v>
      </c>
      <c r="AO6" s="288" t="s">
        <v>372</v>
      </c>
      <c r="AP6" s="288" t="s">
        <v>373</v>
      </c>
      <c r="AQ6" s="288" t="s">
        <v>374</v>
      </c>
      <c r="AR6" s="288" t="s">
        <v>538</v>
      </c>
      <c r="AS6" s="288" t="s">
        <v>539</v>
      </c>
      <c r="AT6" s="288" t="s">
        <v>55</v>
      </c>
      <c r="AU6" s="289" t="s">
        <v>56</v>
      </c>
      <c r="AV6" s="288" t="s">
        <v>57</v>
      </c>
      <c r="AW6" s="288" t="s">
        <v>58</v>
      </c>
      <c r="AX6" s="290" t="s">
        <v>540</v>
      </c>
    </row>
    <row r="7" spans="1:50" ht="12.75">
      <c r="A7" s="292"/>
      <c r="B7" s="293" t="s">
        <v>404</v>
      </c>
      <c r="C7" s="294">
        <f>D7+E7+F7+G7+H7+I7+J7+K7+L7+M7+N7+O7+P7+Q7+R7+S7+T7+U7+V7+W7+X7+Y7+Z7</f>
        <v>0</v>
      </c>
      <c r="D7" s="295">
        <f aca="true" t="shared" si="0" ref="D7:Z7">SUM(D8:D22)</f>
        <v>0</v>
      </c>
      <c r="E7" s="295">
        <f t="shared" si="0"/>
        <v>0</v>
      </c>
      <c r="F7" s="295">
        <f t="shared" si="0"/>
        <v>0</v>
      </c>
      <c r="G7" s="295">
        <f t="shared" si="0"/>
        <v>0</v>
      </c>
      <c r="H7" s="295">
        <f t="shared" si="0"/>
        <v>0</v>
      </c>
      <c r="I7" s="295">
        <f t="shared" si="0"/>
        <v>0</v>
      </c>
      <c r="J7" s="295">
        <f t="shared" si="0"/>
        <v>0</v>
      </c>
      <c r="K7" s="295">
        <f t="shared" si="0"/>
        <v>0</v>
      </c>
      <c r="L7" s="295">
        <f t="shared" si="0"/>
        <v>0</v>
      </c>
      <c r="M7" s="295">
        <f t="shared" si="0"/>
        <v>0</v>
      </c>
      <c r="N7" s="295">
        <f t="shared" si="0"/>
        <v>0</v>
      </c>
      <c r="O7" s="295">
        <f t="shared" si="0"/>
        <v>0</v>
      </c>
      <c r="P7" s="295">
        <f t="shared" si="0"/>
        <v>0</v>
      </c>
      <c r="Q7" s="296">
        <f t="shared" si="0"/>
        <v>0</v>
      </c>
      <c r="R7" s="296">
        <f t="shared" si="0"/>
        <v>0</v>
      </c>
      <c r="S7" s="296">
        <f t="shared" si="0"/>
        <v>0</v>
      </c>
      <c r="T7" s="296">
        <f t="shared" si="0"/>
        <v>0</v>
      </c>
      <c r="U7" s="296">
        <f t="shared" si="0"/>
        <v>0</v>
      </c>
      <c r="V7" s="296">
        <f t="shared" si="0"/>
        <v>0</v>
      </c>
      <c r="W7" s="296">
        <f t="shared" si="0"/>
        <v>0</v>
      </c>
      <c r="X7" s="296">
        <f t="shared" si="0"/>
        <v>0</v>
      </c>
      <c r="Y7" s="296">
        <f t="shared" si="0"/>
        <v>0</v>
      </c>
      <c r="Z7" s="297">
        <f t="shared" si="0"/>
        <v>0</v>
      </c>
      <c r="AA7" s="294">
        <f>AB7+AC7+AD7+AE7+AF7+AG7+AH7+AI7+AJ7+AK7+AL7+AM7+AN7+AO7+AP7+AQ7+AR7+AS7+AT7+AU7+AV7+AW7+AX7</f>
        <v>0</v>
      </c>
      <c r="AB7" s="295">
        <f aca="true" t="shared" si="1" ref="AB7:AX7">SUM(AB8:AB22)</f>
        <v>0</v>
      </c>
      <c r="AC7" s="295">
        <f t="shared" si="1"/>
        <v>0</v>
      </c>
      <c r="AD7" s="295">
        <f t="shared" si="1"/>
        <v>0</v>
      </c>
      <c r="AE7" s="295">
        <f t="shared" si="1"/>
        <v>0</v>
      </c>
      <c r="AF7" s="295">
        <f t="shared" si="1"/>
        <v>0</v>
      </c>
      <c r="AG7" s="295">
        <f t="shared" si="1"/>
        <v>0</v>
      </c>
      <c r="AH7" s="295">
        <f t="shared" si="1"/>
        <v>0</v>
      </c>
      <c r="AI7" s="295">
        <f t="shared" si="1"/>
        <v>0</v>
      </c>
      <c r="AJ7" s="295">
        <f t="shared" si="1"/>
        <v>0</v>
      </c>
      <c r="AK7" s="295">
        <f t="shared" si="1"/>
        <v>0</v>
      </c>
      <c r="AL7" s="295">
        <f t="shared" si="1"/>
        <v>0</v>
      </c>
      <c r="AM7" s="295">
        <f t="shared" si="1"/>
        <v>0</v>
      </c>
      <c r="AN7" s="295">
        <f t="shared" si="1"/>
        <v>0</v>
      </c>
      <c r="AO7" s="296">
        <f t="shared" si="1"/>
        <v>0</v>
      </c>
      <c r="AP7" s="296">
        <f t="shared" si="1"/>
        <v>0</v>
      </c>
      <c r="AQ7" s="296">
        <f t="shared" si="1"/>
        <v>0</v>
      </c>
      <c r="AR7" s="296">
        <f t="shared" si="1"/>
        <v>0</v>
      </c>
      <c r="AS7" s="296">
        <f t="shared" si="1"/>
        <v>0</v>
      </c>
      <c r="AT7" s="296">
        <f t="shared" si="1"/>
        <v>0</v>
      </c>
      <c r="AU7" s="296">
        <f t="shared" si="1"/>
        <v>0</v>
      </c>
      <c r="AV7" s="296">
        <f t="shared" si="1"/>
        <v>0</v>
      </c>
      <c r="AW7" s="296">
        <f t="shared" si="1"/>
        <v>0</v>
      </c>
      <c r="AX7" s="297">
        <f t="shared" si="1"/>
        <v>0</v>
      </c>
    </row>
    <row r="8" spans="1:50" ht="12">
      <c r="A8" s="298">
        <v>1</v>
      </c>
      <c r="B8" s="194" t="s">
        <v>597</v>
      </c>
      <c r="C8" s="299">
        <f>D8+E8+F8+G8+H8+I8+J8+K8+L8+M8+N8+O8+P8+Q8+R8+S8+T8+U8+V8+W8+X8+Y8+Z8</f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299">
        <f aca="true" t="shared" si="2" ref="AA8:AA22">AB8+AC8+AD8+AE8+AF8+AG8+AH8+AI8+AJ8+AK8+AL8+AM8+AN8+AO8+AP8+AQ8+AR8+AS8+AT8+AU8+AV8+AW8+AX8</f>
        <v>0</v>
      </c>
      <c r="AB8" s="300">
        <v>0</v>
      </c>
      <c r="AC8" s="300">
        <v>0</v>
      </c>
      <c r="AD8" s="300">
        <v>0</v>
      </c>
      <c r="AE8" s="300">
        <v>0</v>
      </c>
      <c r="AF8" s="300">
        <v>0</v>
      </c>
      <c r="AG8" s="300">
        <v>0</v>
      </c>
      <c r="AH8" s="300">
        <v>0</v>
      </c>
      <c r="AI8" s="300">
        <v>0</v>
      </c>
      <c r="AJ8" s="300">
        <v>0</v>
      </c>
      <c r="AK8" s="300">
        <v>0</v>
      </c>
      <c r="AL8" s="300">
        <v>0</v>
      </c>
      <c r="AM8" s="300">
        <v>0</v>
      </c>
      <c r="AN8" s="300">
        <v>0</v>
      </c>
      <c r="AO8" s="300">
        <v>0</v>
      </c>
      <c r="AP8" s="300">
        <v>0</v>
      </c>
      <c r="AQ8" s="300">
        <v>0</v>
      </c>
      <c r="AR8" s="300">
        <v>0</v>
      </c>
      <c r="AS8" s="300">
        <v>0</v>
      </c>
      <c r="AT8" s="300">
        <v>0</v>
      </c>
      <c r="AU8" s="300">
        <v>0</v>
      </c>
      <c r="AV8" s="300">
        <v>0</v>
      </c>
      <c r="AW8" s="300">
        <v>0</v>
      </c>
      <c r="AX8" s="300">
        <v>0</v>
      </c>
    </row>
    <row r="9" spans="1:50" ht="12">
      <c r="A9" s="301">
        <v>2</v>
      </c>
      <c r="B9" s="194" t="s">
        <v>598</v>
      </c>
      <c r="C9" s="294">
        <f aca="true" t="shared" si="3" ref="C9:C22">D9+E9+F9+G9+H9+I9+J9+K9+L9+M9+N9+O9+P9+Q9+R9+S9+T9+U9+V9+W9+X9+Y9+Z9</f>
        <v>0</v>
      </c>
      <c r="D9" s="303">
        <v>0</v>
      </c>
      <c r="E9" s="303">
        <v>0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303">
        <v>0</v>
      </c>
      <c r="O9" s="303">
        <v>0</v>
      </c>
      <c r="P9" s="303">
        <v>0</v>
      </c>
      <c r="Q9" s="303">
        <v>0</v>
      </c>
      <c r="R9" s="303">
        <v>0</v>
      </c>
      <c r="S9" s="303">
        <v>0</v>
      </c>
      <c r="T9" s="303">
        <v>0</v>
      </c>
      <c r="U9" s="303">
        <v>0</v>
      </c>
      <c r="V9" s="303">
        <v>0</v>
      </c>
      <c r="W9" s="303">
        <v>0</v>
      </c>
      <c r="X9" s="303">
        <v>0</v>
      </c>
      <c r="Y9" s="303">
        <v>0</v>
      </c>
      <c r="Z9" s="303">
        <v>0</v>
      </c>
      <c r="AA9" s="294">
        <f t="shared" si="2"/>
        <v>0</v>
      </c>
      <c r="AB9" s="303">
        <v>0</v>
      </c>
      <c r="AC9" s="303">
        <v>0</v>
      </c>
      <c r="AD9" s="303">
        <v>0</v>
      </c>
      <c r="AE9" s="303">
        <v>0</v>
      </c>
      <c r="AF9" s="303">
        <v>0</v>
      </c>
      <c r="AG9" s="303">
        <v>0</v>
      </c>
      <c r="AH9" s="303">
        <v>0</v>
      </c>
      <c r="AI9" s="303">
        <v>0</v>
      </c>
      <c r="AJ9" s="303">
        <v>0</v>
      </c>
      <c r="AK9" s="303">
        <v>0</v>
      </c>
      <c r="AL9" s="303">
        <v>0</v>
      </c>
      <c r="AM9" s="303">
        <v>0</v>
      </c>
      <c r="AN9" s="303">
        <v>0</v>
      </c>
      <c r="AO9" s="303">
        <v>0</v>
      </c>
      <c r="AP9" s="303">
        <v>0</v>
      </c>
      <c r="AQ9" s="303">
        <v>0</v>
      </c>
      <c r="AR9" s="303">
        <v>0</v>
      </c>
      <c r="AS9" s="303">
        <v>0</v>
      </c>
      <c r="AT9" s="303">
        <v>0</v>
      </c>
      <c r="AU9" s="303">
        <v>0</v>
      </c>
      <c r="AV9" s="303">
        <v>0</v>
      </c>
      <c r="AW9" s="303">
        <v>0</v>
      </c>
      <c r="AX9" s="303">
        <v>0</v>
      </c>
    </row>
    <row r="10" spans="1:50" ht="12">
      <c r="A10" s="301">
        <v>3</v>
      </c>
      <c r="B10" s="194" t="s">
        <v>599</v>
      </c>
      <c r="C10" s="294">
        <f>D10+E10+F10+G10+H10+I10+J10+K10+L10+M10+N10+O10+P10+Q10+R10+S10+T10+U10+V10+W10+X10+Y10+Z10</f>
        <v>0</v>
      </c>
      <c r="D10" s="303">
        <v>0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03">
        <v>0</v>
      </c>
      <c r="Q10" s="303">
        <v>0</v>
      </c>
      <c r="R10" s="303">
        <v>0</v>
      </c>
      <c r="S10" s="303">
        <v>0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303">
        <v>0</v>
      </c>
      <c r="Z10" s="303">
        <v>0</v>
      </c>
      <c r="AA10" s="294">
        <f t="shared" si="2"/>
        <v>0</v>
      </c>
      <c r="AB10" s="303">
        <v>0</v>
      </c>
      <c r="AC10" s="303">
        <v>0</v>
      </c>
      <c r="AD10" s="303">
        <v>0</v>
      </c>
      <c r="AE10" s="303">
        <v>0</v>
      </c>
      <c r="AF10" s="303">
        <v>0</v>
      </c>
      <c r="AG10" s="303">
        <v>0</v>
      </c>
      <c r="AH10" s="303">
        <v>0</v>
      </c>
      <c r="AI10" s="303">
        <v>0</v>
      </c>
      <c r="AJ10" s="303">
        <v>0</v>
      </c>
      <c r="AK10" s="303">
        <v>0</v>
      </c>
      <c r="AL10" s="303">
        <v>0</v>
      </c>
      <c r="AM10" s="303">
        <v>0</v>
      </c>
      <c r="AN10" s="303">
        <v>0</v>
      </c>
      <c r="AO10" s="303">
        <v>0</v>
      </c>
      <c r="AP10" s="303">
        <v>0</v>
      </c>
      <c r="AQ10" s="303">
        <v>0</v>
      </c>
      <c r="AR10" s="303">
        <v>0</v>
      </c>
      <c r="AS10" s="303">
        <v>0</v>
      </c>
      <c r="AT10" s="303">
        <v>0</v>
      </c>
      <c r="AU10" s="303">
        <v>0</v>
      </c>
      <c r="AV10" s="303">
        <v>0</v>
      </c>
      <c r="AW10" s="303">
        <v>0</v>
      </c>
      <c r="AX10" s="303">
        <v>0</v>
      </c>
    </row>
    <row r="11" spans="1:50" ht="12">
      <c r="A11" s="301">
        <v>4</v>
      </c>
      <c r="B11" s="194" t="s">
        <v>600</v>
      </c>
      <c r="C11" s="294">
        <f>D11+E11+F11+G11+H11+I11+J11+K11+L11+M11+N11+O11+P11+Q11+R11+S11+T11+U11+V11+W11+X11+Y11+Z11</f>
        <v>0</v>
      </c>
      <c r="D11" s="303">
        <v>0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303">
        <v>0</v>
      </c>
      <c r="O11" s="303">
        <v>0</v>
      </c>
      <c r="P11" s="303">
        <v>0</v>
      </c>
      <c r="Q11" s="303">
        <v>0</v>
      </c>
      <c r="R11" s="303">
        <v>0</v>
      </c>
      <c r="S11" s="303">
        <v>0</v>
      </c>
      <c r="T11" s="303">
        <v>0</v>
      </c>
      <c r="U11" s="303">
        <v>0</v>
      </c>
      <c r="V11" s="303">
        <v>0</v>
      </c>
      <c r="W11" s="303">
        <v>0</v>
      </c>
      <c r="X11" s="303">
        <v>0</v>
      </c>
      <c r="Y11" s="303">
        <v>0</v>
      </c>
      <c r="Z11" s="303">
        <v>0</v>
      </c>
      <c r="AA11" s="294">
        <f t="shared" si="2"/>
        <v>0</v>
      </c>
      <c r="AB11" s="303">
        <v>0</v>
      </c>
      <c r="AC11" s="303">
        <v>0</v>
      </c>
      <c r="AD11" s="303">
        <v>0</v>
      </c>
      <c r="AE11" s="303">
        <v>0</v>
      </c>
      <c r="AF11" s="303">
        <v>0</v>
      </c>
      <c r="AG11" s="303">
        <v>0</v>
      </c>
      <c r="AH11" s="303">
        <v>0</v>
      </c>
      <c r="AI11" s="303">
        <v>0</v>
      </c>
      <c r="AJ11" s="303">
        <v>0</v>
      </c>
      <c r="AK11" s="303">
        <v>0</v>
      </c>
      <c r="AL11" s="303">
        <v>0</v>
      </c>
      <c r="AM11" s="303">
        <v>0</v>
      </c>
      <c r="AN11" s="303">
        <v>0</v>
      </c>
      <c r="AO11" s="303">
        <v>0</v>
      </c>
      <c r="AP11" s="303">
        <v>0</v>
      </c>
      <c r="AQ11" s="303">
        <v>0</v>
      </c>
      <c r="AR11" s="303">
        <v>0</v>
      </c>
      <c r="AS11" s="303">
        <v>0</v>
      </c>
      <c r="AT11" s="303">
        <v>0</v>
      </c>
      <c r="AU11" s="303">
        <v>0</v>
      </c>
      <c r="AV11" s="303">
        <v>0</v>
      </c>
      <c r="AW11" s="303">
        <v>0</v>
      </c>
      <c r="AX11" s="303">
        <v>0</v>
      </c>
    </row>
    <row r="12" spans="1:50" ht="12">
      <c r="A12" s="301">
        <v>5</v>
      </c>
      <c r="B12" s="526" t="s">
        <v>601</v>
      </c>
      <c r="C12" s="294">
        <f t="shared" si="3"/>
        <v>0</v>
      </c>
      <c r="D12" s="303"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303">
        <v>0</v>
      </c>
      <c r="O12" s="303">
        <v>0</v>
      </c>
      <c r="P12" s="303">
        <v>0</v>
      </c>
      <c r="Q12" s="303">
        <v>0</v>
      </c>
      <c r="R12" s="303">
        <v>0</v>
      </c>
      <c r="S12" s="303">
        <v>0</v>
      </c>
      <c r="T12" s="303">
        <v>0</v>
      </c>
      <c r="U12" s="303">
        <v>0</v>
      </c>
      <c r="V12" s="303">
        <v>0</v>
      </c>
      <c r="W12" s="303">
        <v>0</v>
      </c>
      <c r="X12" s="303">
        <v>0</v>
      </c>
      <c r="Y12" s="303">
        <v>0</v>
      </c>
      <c r="Z12" s="303">
        <v>0</v>
      </c>
      <c r="AA12" s="294">
        <f t="shared" si="2"/>
        <v>0</v>
      </c>
      <c r="AB12" s="303">
        <v>0</v>
      </c>
      <c r="AC12" s="303">
        <v>0</v>
      </c>
      <c r="AD12" s="303">
        <v>0</v>
      </c>
      <c r="AE12" s="303">
        <v>0</v>
      </c>
      <c r="AF12" s="303">
        <v>0</v>
      </c>
      <c r="AG12" s="303">
        <v>0</v>
      </c>
      <c r="AH12" s="303">
        <v>0</v>
      </c>
      <c r="AI12" s="303">
        <v>0</v>
      </c>
      <c r="AJ12" s="303">
        <v>0</v>
      </c>
      <c r="AK12" s="303">
        <v>0</v>
      </c>
      <c r="AL12" s="303">
        <v>0</v>
      </c>
      <c r="AM12" s="303">
        <v>0</v>
      </c>
      <c r="AN12" s="303">
        <v>0</v>
      </c>
      <c r="AO12" s="303">
        <v>0</v>
      </c>
      <c r="AP12" s="303">
        <v>0</v>
      </c>
      <c r="AQ12" s="303">
        <v>0</v>
      </c>
      <c r="AR12" s="303">
        <v>0</v>
      </c>
      <c r="AS12" s="303">
        <v>0</v>
      </c>
      <c r="AT12" s="303">
        <v>0</v>
      </c>
      <c r="AU12" s="303">
        <v>0</v>
      </c>
      <c r="AV12" s="303">
        <v>0</v>
      </c>
      <c r="AW12" s="303">
        <v>0</v>
      </c>
      <c r="AX12" s="303">
        <v>0</v>
      </c>
    </row>
    <row r="13" spans="1:50" ht="12">
      <c r="A13" s="301">
        <v>6</v>
      </c>
      <c r="B13" s="283" t="s">
        <v>602</v>
      </c>
      <c r="C13" s="294">
        <f t="shared" si="3"/>
        <v>0</v>
      </c>
      <c r="D13" s="303">
        <v>0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0</v>
      </c>
      <c r="K13" s="303">
        <v>0</v>
      </c>
      <c r="L13" s="303">
        <v>0</v>
      </c>
      <c r="M13" s="303">
        <v>0</v>
      </c>
      <c r="N13" s="303">
        <v>0</v>
      </c>
      <c r="O13" s="303">
        <v>0</v>
      </c>
      <c r="P13" s="303">
        <v>0</v>
      </c>
      <c r="Q13" s="303">
        <v>0</v>
      </c>
      <c r="R13" s="303">
        <v>0</v>
      </c>
      <c r="S13" s="303">
        <v>0</v>
      </c>
      <c r="T13" s="303">
        <v>0</v>
      </c>
      <c r="U13" s="303">
        <v>0</v>
      </c>
      <c r="V13" s="303">
        <v>0</v>
      </c>
      <c r="W13" s="303">
        <v>0</v>
      </c>
      <c r="X13" s="303">
        <v>0</v>
      </c>
      <c r="Y13" s="303">
        <v>0</v>
      </c>
      <c r="Z13" s="303">
        <v>0</v>
      </c>
      <c r="AA13" s="294">
        <f t="shared" si="2"/>
        <v>0</v>
      </c>
      <c r="AB13" s="303">
        <v>0</v>
      </c>
      <c r="AC13" s="303">
        <v>0</v>
      </c>
      <c r="AD13" s="303">
        <v>0</v>
      </c>
      <c r="AE13" s="303">
        <v>0</v>
      </c>
      <c r="AF13" s="303">
        <v>0</v>
      </c>
      <c r="AG13" s="303">
        <v>0</v>
      </c>
      <c r="AH13" s="303">
        <v>0</v>
      </c>
      <c r="AI13" s="303">
        <v>0</v>
      </c>
      <c r="AJ13" s="303">
        <v>0</v>
      </c>
      <c r="AK13" s="303">
        <v>0</v>
      </c>
      <c r="AL13" s="303">
        <v>0</v>
      </c>
      <c r="AM13" s="303">
        <v>0</v>
      </c>
      <c r="AN13" s="303">
        <v>0</v>
      </c>
      <c r="AO13" s="303">
        <v>0</v>
      </c>
      <c r="AP13" s="303">
        <v>0</v>
      </c>
      <c r="AQ13" s="303">
        <v>0</v>
      </c>
      <c r="AR13" s="303">
        <v>0</v>
      </c>
      <c r="AS13" s="303">
        <v>0</v>
      </c>
      <c r="AT13" s="303">
        <v>0</v>
      </c>
      <c r="AU13" s="303">
        <v>0</v>
      </c>
      <c r="AV13" s="303">
        <v>0</v>
      </c>
      <c r="AW13" s="303">
        <v>0</v>
      </c>
      <c r="AX13" s="303">
        <v>0</v>
      </c>
    </row>
    <row r="14" spans="1:50" ht="12">
      <c r="A14" s="301"/>
      <c r="B14" s="302"/>
      <c r="C14" s="294">
        <f t="shared" si="3"/>
        <v>0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4"/>
      <c r="R14" s="304"/>
      <c r="S14" s="304"/>
      <c r="T14" s="304"/>
      <c r="U14" s="304"/>
      <c r="V14" s="304"/>
      <c r="W14" s="304"/>
      <c r="X14" s="304"/>
      <c r="Y14" s="304"/>
      <c r="Z14" s="305"/>
      <c r="AA14" s="294">
        <f t="shared" si="2"/>
        <v>0</v>
      </c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4"/>
      <c r="AP14" s="304"/>
      <c r="AQ14" s="304"/>
      <c r="AR14" s="304"/>
      <c r="AS14" s="304"/>
      <c r="AT14" s="304"/>
      <c r="AU14" s="304"/>
      <c r="AV14" s="304"/>
      <c r="AW14" s="304"/>
      <c r="AX14" s="305"/>
    </row>
    <row r="15" spans="1:50" ht="12">
      <c r="A15" s="301"/>
      <c r="B15" s="302"/>
      <c r="C15" s="294">
        <f t="shared" si="3"/>
        <v>0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4"/>
      <c r="R15" s="304"/>
      <c r="S15" s="304"/>
      <c r="T15" s="304"/>
      <c r="U15" s="304"/>
      <c r="V15" s="304"/>
      <c r="W15" s="304"/>
      <c r="X15" s="304"/>
      <c r="Y15" s="304"/>
      <c r="Z15" s="305"/>
      <c r="AA15" s="294">
        <f t="shared" si="2"/>
        <v>0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4"/>
      <c r="AP15" s="304"/>
      <c r="AQ15" s="304"/>
      <c r="AR15" s="304"/>
      <c r="AS15" s="304"/>
      <c r="AT15" s="304"/>
      <c r="AU15" s="304"/>
      <c r="AV15" s="304"/>
      <c r="AW15" s="304"/>
      <c r="AX15" s="305"/>
    </row>
    <row r="16" spans="1:50" ht="12">
      <c r="A16" s="301"/>
      <c r="B16" s="302"/>
      <c r="C16" s="294">
        <f t="shared" si="3"/>
        <v>0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4"/>
      <c r="R16" s="304"/>
      <c r="S16" s="304"/>
      <c r="T16" s="304"/>
      <c r="U16" s="304"/>
      <c r="V16" s="304"/>
      <c r="W16" s="304"/>
      <c r="X16" s="304"/>
      <c r="Y16" s="304"/>
      <c r="Z16" s="305"/>
      <c r="AA16" s="294">
        <f t="shared" si="2"/>
        <v>0</v>
      </c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  <c r="AP16" s="304"/>
      <c r="AQ16" s="304"/>
      <c r="AR16" s="304"/>
      <c r="AS16" s="304"/>
      <c r="AT16" s="304"/>
      <c r="AU16" s="304"/>
      <c r="AV16" s="304"/>
      <c r="AW16" s="304"/>
      <c r="AX16" s="305"/>
    </row>
    <row r="17" spans="1:50" ht="12">
      <c r="A17" s="301"/>
      <c r="B17" s="302"/>
      <c r="C17" s="294">
        <f t="shared" si="3"/>
        <v>0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  <c r="R17" s="304"/>
      <c r="S17" s="304"/>
      <c r="T17" s="304"/>
      <c r="U17" s="304"/>
      <c r="V17" s="304"/>
      <c r="W17" s="304"/>
      <c r="X17" s="304"/>
      <c r="Y17" s="304"/>
      <c r="Z17" s="305"/>
      <c r="AA17" s="294">
        <f t="shared" si="2"/>
        <v>0</v>
      </c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4"/>
      <c r="AP17" s="304"/>
      <c r="AQ17" s="304"/>
      <c r="AR17" s="304"/>
      <c r="AS17" s="304"/>
      <c r="AT17" s="304"/>
      <c r="AU17" s="304"/>
      <c r="AV17" s="304"/>
      <c r="AW17" s="304"/>
      <c r="AX17" s="305"/>
    </row>
    <row r="18" spans="1:50" ht="12">
      <c r="A18" s="301"/>
      <c r="B18" s="302"/>
      <c r="C18" s="294">
        <f t="shared" si="3"/>
        <v>0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304"/>
      <c r="S18" s="304"/>
      <c r="T18" s="304"/>
      <c r="U18" s="304"/>
      <c r="V18" s="304"/>
      <c r="W18" s="304"/>
      <c r="X18" s="304"/>
      <c r="Y18" s="304"/>
      <c r="Z18" s="305"/>
      <c r="AA18" s="294">
        <f t="shared" si="2"/>
        <v>0</v>
      </c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4"/>
      <c r="AP18" s="304"/>
      <c r="AQ18" s="304"/>
      <c r="AR18" s="304"/>
      <c r="AS18" s="304"/>
      <c r="AT18" s="304"/>
      <c r="AU18" s="304"/>
      <c r="AV18" s="304"/>
      <c r="AW18" s="304"/>
      <c r="AX18" s="305"/>
    </row>
    <row r="19" spans="1:50" ht="12">
      <c r="A19" s="301"/>
      <c r="B19" s="302"/>
      <c r="C19" s="294">
        <f t="shared" si="3"/>
        <v>0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4"/>
      <c r="R19" s="304"/>
      <c r="S19" s="304"/>
      <c r="T19" s="304"/>
      <c r="U19" s="304"/>
      <c r="V19" s="304"/>
      <c r="W19" s="304"/>
      <c r="X19" s="304"/>
      <c r="Y19" s="304"/>
      <c r="Z19" s="305"/>
      <c r="AA19" s="294">
        <f t="shared" si="2"/>
        <v>0</v>
      </c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4"/>
      <c r="AP19" s="304"/>
      <c r="AQ19" s="304"/>
      <c r="AR19" s="304"/>
      <c r="AS19" s="304"/>
      <c r="AT19" s="304"/>
      <c r="AU19" s="304"/>
      <c r="AV19" s="304"/>
      <c r="AW19" s="304"/>
      <c r="AX19" s="305"/>
    </row>
    <row r="20" spans="1:50" ht="12">
      <c r="A20" s="301"/>
      <c r="B20" s="302"/>
      <c r="C20" s="294">
        <f t="shared" si="3"/>
        <v>0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4"/>
      <c r="R20" s="304"/>
      <c r="S20" s="304"/>
      <c r="T20" s="304"/>
      <c r="U20" s="304"/>
      <c r="V20" s="304"/>
      <c r="W20" s="304"/>
      <c r="X20" s="304"/>
      <c r="Y20" s="304"/>
      <c r="Z20" s="305"/>
      <c r="AA20" s="294">
        <f t="shared" si="2"/>
        <v>0</v>
      </c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4"/>
      <c r="AP20" s="304"/>
      <c r="AQ20" s="304"/>
      <c r="AR20" s="304"/>
      <c r="AS20" s="304"/>
      <c r="AT20" s="304"/>
      <c r="AU20" s="304"/>
      <c r="AV20" s="304"/>
      <c r="AW20" s="304"/>
      <c r="AX20" s="305"/>
    </row>
    <row r="21" spans="1:50" ht="12">
      <c r="A21" s="301"/>
      <c r="B21" s="302"/>
      <c r="C21" s="294">
        <f t="shared" si="3"/>
        <v>0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4"/>
      <c r="R21" s="304"/>
      <c r="S21" s="304"/>
      <c r="T21" s="304"/>
      <c r="U21" s="304"/>
      <c r="V21" s="304"/>
      <c r="W21" s="304"/>
      <c r="X21" s="304"/>
      <c r="Y21" s="304"/>
      <c r="Z21" s="305"/>
      <c r="AA21" s="294">
        <f t="shared" si="2"/>
        <v>0</v>
      </c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4"/>
      <c r="AP21" s="304"/>
      <c r="AQ21" s="304"/>
      <c r="AR21" s="304"/>
      <c r="AS21" s="304"/>
      <c r="AT21" s="304"/>
      <c r="AU21" s="304"/>
      <c r="AV21" s="304"/>
      <c r="AW21" s="304"/>
      <c r="AX21" s="305"/>
    </row>
    <row r="22" spans="1:50" ht="12.75" thickBot="1">
      <c r="A22" s="306"/>
      <c r="B22" s="307"/>
      <c r="C22" s="308">
        <f t="shared" si="3"/>
        <v>0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10"/>
      <c r="AA22" s="308">
        <f t="shared" si="2"/>
        <v>0</v>
      </c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10"/>
    </row>
    <row r="23" spans="1:50" ht="12">
      <c r="A23" s="311"/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</row>
    <row r="24" spans="43:50" ht="12">
      <c r="AQ24" s="810" t="s">
        <v>61</v>
      </c>
      <c r="AR24" s="810"/>
      <c r="AS24" s="810"/>
      <c r="AT24" s="810"/>
      <c r="AU24" s="810"/>
      <c r="AV24" s="810"/>
      <c r="AW24" s="810"/>
      <c r="AX24" s="810"/>
    </row>
    <row r="25" spans="27:40" ht="12.75">
      <c r="AA25" s="313" t="s">
        <v>633</v>
      </c>
      <c r="AB25" s="313"/>
      <c r="AC25" s="313"/>
      <c r="AD25" s="314" t="s">
        <v>541</v>
      </c>
      <c r="AE25" s="313"/>
      <c r="AF25" s="313"/>
      <c r="AG25" s="313"/>
      <c r="AH25" s="313"/>
      <c r="AJ25" s="315" t="s">
        <v>380</v>
      </c>
      <c r="AL25" s="313"/>
      <c r="AN25" s="313"/>
    </row>
    <row r="26" spans="22:50" ht="16.5">
      <c r="V26" s="316"/>
      <c r="W26" s="316"/>
      <c r="X26" s="316"/>
      <c r="Y26" s="316"/>
      <c r="AA26" s="317"/>
      <c r="AB26" s="317"/>
      <c r="AC26" s="317"/>
      <c r="AD26" s="314" t="s">
        <v>634</v>
      </c>
      <c r="AE26" s="317"/>
      <c r="AF26" s="317"/>
      <c r="AG26" s="317"/>
      <c r="AH26" s="317"/>
      <c r="AJ26" s="318"/>
      <c r="AL26" s="317"/>
      <c r="AN26" s="317"/>
      <c r="AS26" s="319"/>
      <c r="AT26" s="316"/>
      <c r="AU26" s="316"/>
      <c r="AV26" s="316"/>
      <c r="AW26" s="316"/>
      <c r="AX26" s="315"/>
    </row>
    <row r="27" spans="22:50" ht="16.5">
      <c r="V27" s="316"/>
      <c r="W27" s="316"/>
      <c r="X27" s="316"/>
      <c r="Y27" s="316"/>
      <c r="AA27" s="320"/>
      <c r="AB27" s="320"/>
      <c r="AC27" s="320"/>
      <c r="AD27" s="321" t="s">
        <v>631</v>
      </c>
      <c r="AE27" s="320"/>
      <c r="AF27" s="320"/>
      <c r="AG27" s="320"/>
      <c r="AH27" s="320"/>
      <c r="AJ27" s="321" t="s">
        <v>178</v>
      </c>
      <c r="AL27" s="320"/>
      <c r="AN27" s="320"/>
      <c r="AS27" s="319"/>
      <c r="AT27" s="316"/>
      <c r="AU27" s="316"/>
      <c r="AV27" s="316"/>
      <c r="AW27" s="316"/>
      <c r="AX27" s="318"/>
    </row>
    <row r="28" spans="22:50" ht="12.75">
      <c r="V28" s="320"/>
      <c r="W28" s="320"/>
      <c r="X28" s="320"/>
      <c r="Y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Q28" s="321"/>
      <c r="AR28" s="320"/>
      <c r="AS28" s="320"/>
      <c r="AT28" s="320"/>
      <c r="AU28" s="320"/>
      <c r="AV28" s="320"/>
      <c r="AW28" s="320"/>
      <c r="AX28" s="321"/>
    </row>
    <row r="38" ht="15">
      <c r="B38" s="322" t="s">
        <v>381</v>
      </c>
    </row>
    <row r="39" ht="12.75">
      <c r="B39" s="323" t="s">
        <v>382</v>
      </c>
    </row>
    <row r="40" ht="12.75">
      <c r="B40" s="323" t="s">
        <v>542</v>
      </c>
    </row>
    <row r="41" ht="12.75">
      <c r="B41" s="323"/>
    </row>
    <row r="42" spans="2:24" ht="12.75">
      <c r="B42" s="798" t="s">
        <v>543</v>
      </c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</row>
    <row r="43" spans="2:24" ht="12.75">
      <c r="B43" s="798" t="s">
        <v>544</v>
      </c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</row>
    <row r="44" spans="2:24" ht="26.25" customHeight="1">
      <c r="B44" s="799" t="s">
        <v>545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</row>
    <row r="45" spans="2:24" ht="12.75">
      <c r="B45" s="800" t="s">
        <v>546</v>
      </c>
      <c r="C45" s="800"/>
      <c r="D45" s="800"/>
      <c r="E45" s="800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</row>
    <row r="46" spans="2:24" ht="12.75">
      <c r="B46" s="800" t="s">
        <v>547</v>
      </c>
      <c r="C46" s="800"/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</row>
    <row r="47" spans="2:24" ht="12.75">
      <c r="B47" s="800" t="s">
        <v>548</v>
      </c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</row>
    <row r="48" spans="2:24" ht="12.75">
      <c r="B48" s="800" t="s">
        <v>549</v>
      </c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</row>
    <row r="49" spans="2:24" ht="12.75">
      <c r="B49" s="800" t="s">
        <v>550</v>
      </c>
      <c r="C49" s="800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</row>
    <row r="50" spans="2:24" ht="12.75">
      <c r="B50" s="800" t="s">
        <v>551</v>
      </c>
      <c r="C50" s="800"/>
      <c r="D50" s="800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</row>
    <row r="51" spans="2:24" ht="26.25" customHeight="1">
      <c r="B51" s="799" t="s">
        <v>552</v>
      </c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</row>
    <row r="52" spans="2:24" ht="12.75">
      <c r="B52" s="800" t="s">
        <v>553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</row>
    <row r="53" spans="2:24" ht="12.75">
      <c r="B53" s="800" t="s">
        <v>554</v>
      </c>
      <c r="C53" s="800"/>
      <c r="D53" s="800"/>
      <c r="E53" s="800"/>
      <c r="F53" s="800"/>
      <c r="G53" s="800"/>
      <c r="H53" s="800"/>
      <c r="I53" s="800"/>
      <c r="J53" s="800"/>
      <c r="K53" s="800"/>
      <c r="L53" s="800"/>
      <c r="M53" s="800"/>
      <c r="N53" s="800"/>
      <c r="O53" s="800"/>
      <c r="P53" s="800"/>
      <c r="Q53" s="800"/>
      <c r="R53" s="800"/>
      <c r="S53" s="800"/>
      <c r="T53" s="800"/>
      <c r="U53" s="800"/>
      <c r="V53" s="800"/>
      <c r="W53" s="800"/>
      <c r="X53" s="800"/>
    </row>
    <row r="54" spans="2:24" ht="12.75">
      <c r="B54" s="800" t="s">
        <v>555</v>
      </c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800"/>
    </row>
    <row r="55" spans="2:24" ht="12.75">
      <c r="B55" s="800" t="s">
        <v>556</v>
      </c>
      <c r="C55" s="800"/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</row>
    <row r="56" spans="2:24" ht="12.75">
      <c r="B56" s="800" t="s">
        <v>557</v>
      </c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</row>
    <row r="57" spans="2:24" ht="42" customHeight="1">
      <c r="B57" s="799" t="s">
        <v>558</v>
      </c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  <c r="S57" s="798"/>
      <c r="T57" s="798"/>
      <c r="U57" s="798"/>
      <c r="V57" s="798"/>
      <c r="W57" s="798"/>
      <c r="X57" s="798"/>
    </row>
    <row r="58" spans="2:24" ht="12.75">
      <c r="B58" s="800" t="s">
        <v>559</v>
      </c>
      <c r="C58" s="800"/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0"/>
      <c r="X58" s="800"/>
    </row>
    <row r="59" spans="2:24" ht="12.75">
      <c r="B59" s="800" t="s">
        <v>560</v>
      </c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0"/>
    </row>
    <row r="60" spans="2:24" ht="12.75">
      <c r="B60" s="800" t="s">
        <v>561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</row>
    <row r="61" spans="2:24" ht="12.75">
      <c r="B61" s="800" t="s">
        <v>562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</row>
    <row r="62" spans="2:24" ht="12.75">
      <c r="B62" s="800" t="s">
        <v>563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</row>
    <row r="63" spans="2:24" ht="25.5" customHeight="1">
      <c r="B63" s="799" t="s">
        <v>564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</row>
    <row r="64" spans="2:24" ht="12.75">
      <c r="B64" s="800" t="s">
        <v>565</v>
      </c>
      <c r="C64" s="800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</row>
    <row r="65" spans="2:24" ht="12.75">
      <c r="B65" s="800" t="s">
        <v>566</v>
      </c>
      <c r="C65" s="800"/>
      <c r="D65" s="800"/>
      <c r="E65" s="800"/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800"/>
      <c r="Q65" s="800"/>
      <c r="R65" s="800"/>
      <c r="S65" s="800"/>
      <c r="T65" s="800"/>
      <c r="U65" s="800"/>
      <c r="V65" s="800"/>
      <c r="W65" s="800"/>
      <c r="X65" s="800"/>
    </row>
    <row r="66" spans="2:24" ht="24.75" customHeight="1">
      <c r="B66" s="800" t="s">
        <v>567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</row>
    <row r="67" spans="2:24" ht="12.75">
      <c r="B67" s="800" t="s">
        <v>568</v>
      </c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</row>
    <row r="68" spans="2:24" ht="12.75">
      <c r="B68" s="800" t="s">
        <v>569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</row>
  </sheetData>
  <sheetProtection/>
  <mergeCells count="35">
    <mergeCell ref="B67:X67"/>
    <mergeCell ref="B68:X68"/>
    <mergeCell ref="B59:X59"/>
    <mergeCell ref="B60:X60"/>
    <mergeCell ref="B61:X61"/>
    <mergeCell ref="B62:X62"/>
    <mergeCell ref="B63:X63"/>
    <mergeCell ref="B64:X64"/>
    <mergeCell ref="B56:X56"/>
    <mergeCell ref="B57:X57"/>
    <mergeCell ref="B65:X65"/>
    <mergeCell ref="B55:X55"/>
    <mergeCell ref="B66:X66"/>
    <mergeCell ref="B58:X58"/>
    <mergeCell ref="B54:X54"/>
    <mergeCell ref="B46:X46"/>
    <mergeCell ref="B51:X51"/>
    <mergeCell ref="B52:X52"/>
    <mergeCell ref="B47:X47"/>
    <mergeCell ref="B48:X48"/>
    <mergeCell ref="B49:X49"/>
    <mergeCell ref="B50:X50"/>
    <mergeCell ref="C2:Z2"/>
    <mergeCell ref="AQ24:AX24"/>
    <mergeCell ref="AA4:AX4"/>
    <mergeCell ref="C5:Z5"/>
    <mergeCell ref="AA5:AX5"/>
    <mergeCell ref="B53:X53"/>
    <mergeCell ref="B43:X43"/>
    <mergeCell ref="B44:X44"/>
    <mergeCell ref="B45:X45"/>
    <mergeCell ref="B42:X42"/>
    <mergeCell ref="A4:A6"/>
    <mergeCell ref="B4:B6"/>
    <mergeCell ref="C4:Z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Miroslava Gerganova</cp:lastModifiedBy>
  <cp:lastPrinted>2016-01-28T13:54:56Z</cp:lastPrinted>
  <dcterms:created xsi:type="dcterms:W3CDTF">2005-03-22T15:35:28Z</dcterms:created>
  <dcterms:modified xsi:type="dcterms:W3CDTF">2016-02-08T09:03:26Z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